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E6670E6-856B-4C34-968C-0BF551911968}" xr6:coauthVersionLast="47" xr6:coauthVersionMax="47" xr10:uidLastSave="{00000000-0000-0000-0000-000000000000}"/>
  <bookViews>
    <workbookView xWindow="-96" yWindow="-96" windowWidth="23232" windowHeight="12432" tabRatio="722" activeTab="3" xr2:uid="{00000000-000D-0000-FFFF-FFFF00000000}"/>
  </bookViews>
  <sheets>
    <sheet name="P&amp;L-25" sheetId="21" r:id="rId1"/>
    <sheet name="BS-25" sheetId="22" r:id="rId2"/>
    <sheet name="P&amp;L-2026" sheetId="23" r:id="rId3"/>
    <sheet name="BS-2026" sheetId="24" r:id="rId4"/>
    <sheet name="Yes" sheetId="27" r:id="rId5"/>
    <sheet name="HDB" sheetId="25" r:id="rId6"/>
    <sheet name="Birla" sheetId="2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23" l="1"/>
  <c r="B6" i="21"/>
  <c r="G40" i="26"/>
  <c r="B24" i="23"/>
  <c r="H42" i="27"/>
  <c r="B13" i="27"/>
  <c r="B14" i="27" s="1"/>
  <c r="B15" i="27" s="1"/>
  <c r="B16" i="27" s="1"/>
  <c r="B17" i="27" s="1"/>
  <c r="B18" i="27" s="1"/>
  <c r="B19" i="27" s="1"/>
  <c r="B20" i="27" s="1"/>
  <c r="B21" i="27" s="1"/>
  <c r="B22" i="27" s="1"/>
  <c r="B23" i="27" s="1"/>
  <c r="B24" i="27" s="1"/>
  <c r="B25" i="27" s="1"/>
  <c r="B26" i="27" s="1"/>
  <c r="B27" i="27" s="1"/>
  <c r="B28" i="27" s="1"/>
  <c r="B29" i="27" s="1"/>
  <c r="B30" i="27" s="1"/>
  <c r="B31" i="27" s="1"/>
  <c r="B32" i="27" s="1"/>
  <c r="B33" i="27" s="1"/>
  <c r="B34" i="27" s="1"/>
  <c r="B35" i="27" s="1"/>
  <c r="B36" i="27" s="1"/>
  <c r="B37" i="27" s="1"/>
  <c r="B38" i="27" s="1"/>
  <c r="B39" i="27" s="1"/>
  <c r="B40" i="27" s="1"/>
  <c r="B41" i="27" s="1"/>
  <c r="B42" i="27" s="1"/>
  <c r="B43" i="27" s="1"/>
  <c r="B44" i="27" s="1"/>
  <c r="B45" i="27" s="1"/>
  <c r="B46" i="27" s="1"/>
  <c r="B47" i="27" s="1"/>
  <c r="B48" i="27" s="1"/>
  <c r="B49" i="27" s="1"/>
  <c r="B50" i="27" s="1"/>
  <c r="B51" i="27" s="1"/>
  <c r="B52" i="27" s="1"/>
  <c r="B53" i="27" s="1"/>
  <c r="B54" i="27" s="1"/>
  <c r="B55" i="27" s="1"/>
  <c r="B56" i="27" s="1"/>
  <c r="B57" i="27" s="1"/>
  <c r="B58" i="27" s="1"/>
  <c r="B59" i="27" s="1"/>
  <c r="B60" i="27" s="1"/>
  <c r="B61" i="27" s="1"/>
  <c r="B62" i="27" s="1"/>
  <c r="B63" i="27" s="1"/>
  <c r="B64" i="27" s="1"/>
  <c r="B65" i="27" s="1"/>
  <c r="B66" i="27" s="1"/>
  <c r="B67" i="27" s="1"/>
  <c r="B68" i="27" s="1"/>
  <c r="B69" i="27" s="1"/>
  <c r="B70" i="27" s="1"/>
  <c r="B71" i="27" s="1"/>
  <c r="B72" i="27" s="1"/>
  <c r="B73" i="27" s="1"/>
  <c r="B74" i="27" s="1"/>
  <c r="B75" i="27" s="1"/>
  <c r="B76" i="27" s="1"/>
  <c r="B77" i="27" s="1"/>
  <c r="B78" i="27" s="1"/>
  <c r="B79" i="27" s="1"/>
  <c r="B80" i="27" s="1"/>
  <c r="B81" i="27" s="1"/>
  <c r="B82" i="27" s="1"/>
  <c r="B83" i="27" s="1"/>
  <c r="B84" i="27" s="1"/>
  <c r="B85" i="27" s="1"/>
  <c r="B86" i="27" s="1"/>
  <c r="B87" i="27" s="1"/>
  <c r="B88" i="27" s="1"/>
  <c r="B89" i="27" s="1"/>
  <c r="B90" i="27" s="1"/>
  <c r="B91" i="27" s="1"/>
  <c r="B92" i="27" s="1"/>
  <c r="B93" i="27" s="1"/>
  <c r="B94" i="27" s="1"/>
  <c r="B95" i="27" s="1"/>
  <c r="B96" i="27" s="1"/>
  <c r="B97" i="27" s="1"/>
  <c r="B98" i="27" s="1"/>
  <c r="B99" i="27" s="1"/>
  <c r="B100" i="27" s="1"/>
  <c r="B101" i="27" s="1"/>
  <c r="B102" i="27" s="1"/>
  <c r="B103" i="27" s="1"/>
  <c r="B104" i="27" s="1"/>
  <c r="B105" i="27" s="1"/>
  <c r="B106" i="27" s="1"/>
  <c r="B107" i="27" s="1"/>
  <c r="B108" i="27" s="1"/>
  <c r="B109" i="27" s="1"/>
  <c r="B110" i="27" s="1"/>
  <c r="B111" i="27" s="1"/>
  <c r="B112" i="27" s="1"/>
  <c r="B113" i="27" s="1"/>
  <c r="B114" i="27" s="1"/>
  <c r="B115" i="27" s="1"/>
  <c r="B116" i="27" s="1"/>
  <c r="B117" i="27" s="1"/>
  <c r="B118" i="27" s="1"/>
  <c r="B119" i="27" s="1"/>
  <c r="B120" i="27" s="1"/>
  <c r="B121" i="27" s="1"/>
  <c r="B122" i="27" s="1"/>
  <c r="B123" i="27" s="1"/>
  <c r="B124" i="27" s="1"/>
  <c r="B125" i="27" s="1"/>
  <c r="B126" i="27" s="1"/>
  <c r="B127" i="27" s="1"/>
  <c r="B128" i="27" s="1"/>
  <c r="B129" i="27" s="1"/>
  <c r="B130" i="27" s="1"/>
  <c r="B131" i="27" s="1"/>
  <c r="B132" i="27" s="1"/>
  <c r="B133" i="27" s="1"/>
  <c r="B134" i="27" s="1"/>
  <c r="B135" i="27" s="1"/>
  <c r="B136" i="27" s="1"/>
  <c r="B137" i="27" s="1"/>
  <c r="B138" i="27" s="1"/>
  <c r="B139" i="27" s="1"/>
  <c r="B140" i="27" s="1"/>
  <c r="B141" i="27" s="1"/>
  <c r="B142" i="27" s="1"/>
  <c r="B143" i="27" s="1"/>
  <c r="B144" i="27" s="1"/>
  <c r="B145" i="27" s="1"/>
  <c r="B146" i="27" s="1"/>
  <c r="B147" i="27" s="1"/>
  <c r="B148" i="27" s="1"/>
  <c r="B149" i="27" s="1"/>
  <c r="B150" i="27" s="1"/>
  <c r="B151" i="27" s="1"/>
  <c r="B152" i="27" s="1"/>
  <c r="B153" i="27" s="1"/>
  <c r="B154" i="27" s="1"/>
  <c r="B155" i="27" s="1"/>
  <c r="B156" i="27" s="1"/>
  <c r="B157" i="27" s="1"/>
  <c r="B158" i="27" s="1"/>
  <c r="B159" i="27" s="1"/>
  <c r="B160" i="27" s="1"/>
  <c r="B161" i="27" s="1"/>
  <c r="B162" i="27" s="1"/>
  <c r="B163" i="27" s="1"/>
  <c r="B164" i="27" s="1"/>
  <c r="B165" i="27" s="1"/>
  <c r="B166" i="27" s="1"/>
  <c r="B167" i="27" s="1"/>
  <c r="B168" i="27" s="1"/>
  <c r="B169" i="27" s="1"/>
  <c r="B170" i="27" s="1"/>
  <c r="B171" i="27" s="1"/>
  <c r="B172" i="27" s="1"/>
  <c r="B173" i="27" s="1"/>
  <c r="B174" i="27" s="1"/>
  <c r="B175" i="27" s="1"/>
  <c r="B176" i="27" s="1"/>
  <c r="B177" i="27" s="1"/>
  <c r="B178" i="27" s="1"/>
  <c r="B179" i="27" s="1"/>
  <c r="B180" i="27" s="1"/>
  <c r="B181" i="27" s="1"/>
  <c r="B182" i="27" s="1"/>
  <c r="B183" i="27" s="1"/>
  <c r="B184" i="27" s="1"/>
  <c r="B185" i="27" s="1"/>
  <c r="B186" i="27" s="1"/>
  <c r="B187" i="27" s="1"/>
  <c r="B188" i="27" s="1"/>
  <c r="B189" i="27" s="1"/>
  <c r="B190" i="27" s="1"/>
  <c r="B191" i="27" s="1"/>
  <c r="B192" i="27" s="1"/>
  <c r="C6" i="27"/>
  <c r="C2" i="27"/>
  <c r="C3" i="27" s="1"/>
  <c r="H29" i="26"/>
  <c r="C108" i="26"/>
  <c r="D65" i="26"/>
  <c r="E61" i="26"/>
  <c r="C28" i="26"/>
  <c r="D23" i="26"/>
  <c r="B13" i="26"/>
  <c r="B14" i="26" s="1"/>
  <c r="B15" i="26" s="1"/>
  <c r="B16" i="26" s="1"/>
  <c r="B17" i="26" s="1"/>
  <c r="B18" i="26" s="1"/>
  <c r="B19" i="26" s="1"/>
  <c r="B20" i="26" s="1"/>
  <c r="B21" i="26" s="1"/>
  <c r="B22" i="26" s="1"/>
  <c r="B23" i="26" s="1"/>
  <c r="B24" i="26" s="1"/>
  <c r="B25" i="26" s="1"/>
  <c r="B26" i="26" s="1"/>
  <c r="B27" i="26" s="1"/>
  <c r="B28" i="26" s="1"/>
  <c r="B29" i="26" s="1"/>
  <c r="B30" i="26" s="1"/>
  <c r="B31" i="26" s="1"/>
  <c r="B32" i="26" s="1"/>
  <c r="B33" i="26" s="1"/>
  <c r="B34" i="26" s="1"/>
  <c r="B35" i="26" s="1"/>
  <c r="B36" i="26" s="1"/>
  <c r="B37" i="26" s="1"/>
  <c r="B38" i="26" s="1"/>
  <c r="B39" i="26" s="1"/>
  <c r="B40" i="26" s="1"/>
  <c r="B41" i="26" s="1"/>
  <c r="B42" i="26" s="1"/>
  <c r="B43" i="26" s="1"/>
  <c r="B44" i="26" s="1"/>
  <c r="B45" i="26" s="1"/>
  <c r="B46" i="26" s="1"/>
  <c r="B47" i="26" s="1"/>
  <c r="B48" i="26" s="1"/>
  <c r="B49" i="26" s="1"/>
  <c r="B50" i="26" s="1"/>
  <c r="B51" i="26" s="1"/>
  <c r="B52" i="26" s="1"/>
  <c r="B53" i="26" s="1"/>
  <c r="B54" i="26" s="1"/>
  <c r="B55" i="26" s="1"/>
  <c r="B56" i="26" s="1"/>
  <c r="B57" i="26" s="1"/>
  <c r="B58" i="26" s="1"/>
  <c r="B59" i="26" s="1"/>
  <c r="B60" i="26" s="1"/>
  <c r="B61" i="26" s="1"/>
  <c r="B62" i="26" s="1"/>
  <c r="B63" i="26" s="1"/>
  <c r="B64" i="26" s="1"/>
  <c r="B65" i="26" s="1"/>
  <c r="B66" i="26" s="1"/>
  <c r="B67" i="26" s="1"/>
  <c r="B68" i="26" s="1"/>
  <c r="B69" i="26" s="1"/>
  <c r="B70" i="26" s="1"/>
  <c r="B71" i="26" s="1"/>
  <c r="B72" i="26" s="1"/>
  <c r="B73" i="26" s="1"/>
  <c r="B74" i="26" s="1"/>
  <c r="B75" i="26" s="1"/>
  <c r="B76" i="26" s="1"/>
  <c r="B77" i="26" s="1"/>
  <c r="B78" i="26" s="1"/>
  <c r="B79" i="26" s="1"/>
  <c r="B80" i="26" s="1"/>
  <c r="B81" i="26" s="1"/>
  <c r="B82" i="26" s="1"/>
  <c r="B83" i="26" s="1"/>
  <c r="B84" i="26" s="1"/>
  <c r="B85" i="26" s="1"/>
  <c r="B86" i="26" s="1"/>
  <c r="B87" i="26" s="1"/>
  <c r="B88" i="26" s="1"/>
  <c r="B89" i="26" s="1"/>
  <c r="B90" i="26" s="1"/>
  <c r="B91" i="26" s="1"/>
  <c r="B92" i="26" s="1"/>
  <c r="B93" i="26" s="1"/>
  <c r="B94" i="26" s="1"/>
  <c r="B95" i="26" s="1"/>
  <c r="B96" i="26" s="1"/>
  <c r="B97" i="26" s="1"/>
  <c r="B98" i="26" s="1"/>
  <c r="B99" i="26" s="1"/>
  <c r="B100" i="26" s="1"/>
  <c r="B101" i="26" s="1"/>
  <c r="B102" i="26" s="1"/>
  <c r="B103" i="26" s="1"/>
  <c r="B104" i="26" s="1"/>
  <c r="B105" i="26" s="1"/>
  <c r="B106" i="26" s="1"/>
  <c r="B107" i="26" s="1"/>
  <c r="B108" i="26" s="1"/>
  <c r="B109" i="26" s="1"/>
  <c r="B110" i="26" s="1"/>
  <c r="B111" i="26" s="1"/>
  <c r="B112" i="26" s="1"/>
  <c r="B113" i="26" s="1"/>
  <c r="B114" i="26" s="1"/>
  <c r="B115" i="26" s="1"/>
  <c r="B116" i="26" s="1"/>
  <c r="B117" i="26" s="1"/>
  <c r="B118" i="26" s="1"/>
  <c r="B119" i="26" s="1"/>
  <c r="B120" i="26" s="1"/>
  <c r="B121" i="26" s="1"/>
  <c r="B122" i="26" s="1"/>
  <c r="B123" i="26" s="1"/>
  <c r="B124" i="26" s="1"/>
  <c r="B125" i="26" s="1"/>
  <c r="B126" i="26" s="1"/>
  <c r="B127" i="26" s="1"/>
  <c r="B128" i="26" s="1"/>
  <c r="B129" i="26" s="1"/>
  <c r="B130" i="26" s="1"/>
  <c r="B131" i="26" s="1"/>
  <c r="B132" i="26" s="1"/>
  <c r="B133" i="26" s="1"/>
  <c r="B134" i="26" s="1"/>
  <c r="B135" i="26" s="1"/>
  <c r="B136" i="26" s="1"/>
  <c r="B137" i="26" s="1"/>
  <c r="B138" i="26" s="1"/>
  <c r="B139" i="26" s="1"/>
  <c r="B140" i="26" s="1"/>
  <c r="B141" i="26" s="1"/>
  <c r="B142" i="26" s="1"/>
  <c r="B143" i="26" s="1"/>
  <c r="B144" i="26" s="1"/>
  <c r="B145" i="26" s="1"/>
  <c r="B146" i="26" s="1"/>
  <c r="B147" i="26" s="1"/>
  <c r="B148" i="26" s="1"/>
  <c r="B149" i="26" s="1"/>
  <c r="B150" i="26" s="1"/>
  <c r="B151" i="26" s="1"/>
  <c r="B152" i="26" s="1"/>
  <c r="B153" i="26" s="1"/>
  <c r="B154" i="26" s="1"/>
  <c r="B155" i="26" s="1"/>
  <c r="B156" i="26" s="1"/>
  <c r="B157" i="26" s="1"/>
  <c r="B158" i="26" s="1"/>
  <c r="B159" i="26" s="1"/>
  <c r="B160" i="26" s="1"/>
  <c r="B161" i="26" s="1"/>
  <c r="B162" i="26" s="1"/>
  <c r="B163" i="26" s="1"/>
  <c r="B164" i="26" s="1"/>
  <c r="B165" i="26" s="1"/>
  <c r="B166" i="26" s="1"/>
  <c r="B167" i="26" s="1"/>
  <c r="B168" i="26" s="1"/>
  <c r="B169" i="26" s="1"/>
  <c r="B170" i="26" s="1"/>
  <c r="B171" i="26" s="1"/>
  <c r="B172" i="26" s="1"/>
  <c r="B173" i="26" s="1"/>
  <c r="B174" i="26" s="1"/>
  <c r="B175" i="26" s="1"/>
  <c r="B176" i="26" s="1"/>
  <c r="B177" i="26" s="1"/>
  <c r="B178" i="26" s="1"/>
  <c r="B179" i="26" s="1"/>
  <c r="B180" i="26" s="1"/>
  <c r="B181" i="26" s="1"/>
  <c r="B182" i="26" s="1"/>
  <c r="B183" i="26" s="1"/>
  <c r="B184" i="26" s="1"/>
  <c r="B185" i="26" s="1"/>
  <c r="B186" i="26" s="1"/>
  <c r="B187" i="26" s="1"/>
  <c r="B188" i="26" s="1"/>
  <c r="B189" i="26" s="1"/>
  <c r="B190" i="26" s="1"/>
  <c r="B191" i="26" s="1"/>
  <c r="B192" i="26" s="1"/>
  <c r="C6" i="26"/>
  <c r="C2" i="26"/>
  <c r="C3" i="26" s="1"/>
  <c r="E178" i="26" s="1"/>
  <c r="G40" i="25"/>
  <c r="C3" i="25"/>
  <c r="E183" i="25" s="1"/>
  <c r="C2" i="25"/>
  <c r="B13" i="25"/>
  <c r="B14" i="25" s="1"/>
  <c r="B15" i="25" s="1"/>
  <c r="B16" i="25" s="1"/>
  <c r="B17" i="25" s="1"/>
  <c r="B18" i="25" s="1"/>
  <c r="B19" i="25" s="1"/>
  <c r="B20" i="25" s="1"/>
  <c r="B21" i="25" s="1"/>
  <c r="B22" i="25" s="1"/>
  <c r="B23" i="25" s="1"/>
  <c r="B24" i="25" s="1"/>
  <c r="B25" i="25" s="1"/>
  <c r="B26" i="25" s="1"/>
  <c r="B27" i="25" s="1"/>
  <c r="B28" i="25" s="1"/>
  <c r="B29" i="25" s="1"/>
  <c r="B30" i="25" s="1"/>
  <c r="B31" i="25" s="1"/>
  <c r="B32" i="25" s="1"/>
  <c r="B33" i="25" s="1"/>
  <c r="B34" i="25" s="1"/>
  <c r="B35" i="25" s="1"/>
  <c r="B36" i="25" s="1"/>
  <c r="B37" i="25" s="1"/>
  <c r="B38" i="25" s="1"/>
  <c r="B39" i="25" s="1"/>
  <c r="B40" i="25" s="1"/>
  <c r="B41" i="25" s="1"/>
  <c r="B42" i="25" s="1"/>
  <c r="B43" i="25" s="1"/>
  <c r="B44" i="25" s="1"/>
  <c r="B45" i="25" s="1"/>
  <c r="B46" i="25" s="1"/>
  <c r="B47" i="25" s="1"/>
  <c r="B48" i="25" s="1"/>
  <c r="B49" i="25" s="1"/>
  <c r="B50" i="25" s="1"/>
  <c r="B51" i="25" s="1"/>
  <c r="B52" i="25" s="1"/>
  <c r="B53" i="25" s="1"/>
  <c r="B54" i="25" s="1"/>
  <c r="B55" i="25" s="1"/>
  <c r="B56" i="25" s="1"/>
  <c r="B57" i="25" s="1"/>
  <c r="B58" i="25" s="1"/>
  <c r="B59" i="25" s="1"/>
  <c r="B60" i="25" s="1"/>
  <c r="B61" i="25" s="1"/>
  <c r="B62" i="25" s="1"/>
  <c r="B63" i="25" s="1"/>
  <c r="B64" i="25" s="1"/>
  <c r="B65" i="25" s="1"/>
  <c r="B66" i="25" s="1"/>
  <c r="B67" i="25" s="1"/>
  <c r="B68" i="25" s="1"/>
  <c r="B69" i="25" s="1"/>
  <c r="B70" i="25" s="1"/>
  <c r="B71" i="25" s="1"/>
  <c r="B72" i="25" s="1"/>
  <c r="B73" i="25" s="1"/>
  <c r="B74" i="25" s="1"/>
  <c r="B75" i="25" s="1"/>
  <c r="B76" i="25" s="1"/>
  <c r="B77" i="25" s="1"/>
  <c r="B78" i="25" s="1"/>
  <c r="B79" i="25" s="1"/>
  <c r="B80" i="25" s="1"/>
  <c r="B81" i="25" s="1"/>
  <c r="B82" i="25" s="1"/>
  <c r="B83" i="25" s="1"/>
  <c r="B84" i="25" s="1"/>
  <c r="B85" i="25" s="1"/>
  <c r="B86" i="25" s="1"/>
  <c r="B87" i="25" s="1"/>
  <c r="B88" i="25" s="1"/>
  <c r="B89" i="25" s="1"/>
  <c r="B90" i="25" s="1"/>
  <c r="B91" i="25" s="1"/>
  <c r="B92" i="25" s="1"/>
  <c r="B93" i="25" s="1"/>
  <c r="B94" i="25" s="1"/>
  <c r="B95" i="25" s="1"/>
  <c r="B96" i="25" s="1"/>
  <c r="B97" i="25" s="1"/>
  <c r="B98" i="25" s="1"/>
  <c r="B99" i="25" s="1"/>
  <c r="B100" i="25" s="1"/>
  <c r="B101" i="25" s="1"/>
  <c r="B102" i="25" s="1"/>
  <c r="B103" i="25" s="1"/>
  <c r="B104" i="25" s="1"/>
  <c r="B105" i="25" s="1"/>
  <c r="B106" i="25" s="1"/>
  <c r="B107" i="25" s="1"/>
  <c r="B108" i="25" s="1"/>
  <c r="B109" i="25" s="1"/>
  <c r="B110" i="25" s="1"/>
  <c r="B111" i="25" s="1"/>
  <c r="B112" i="25" s="1"/>
  <c r="B113" i="25" s="1"/>
  <c r="B114" i="25" s="1"/>
  <c r="B115" i="25" s="1"/>
  <c r="B116" i="25" s="1"/>
  <c r="B117" i="25" s="1"/>
  <c r="B118" i="25" s="1"/>
  <c r="B119" i="25" s="1"/>
  <c r="B120" i="25" s="1"/>
  <c r="B121" i="25" s="1"/>
  <c r="B122" i="25" s="1"/>
  <c r="B123" i="25" s="1"/>
  <c r="B124" i="25" s="1"/>
  <c r="B125" i="25" s="1"/>
  <c r="B126" i="25" s="1"/>
  <c r="B127" i="25" s="1"/>
  <c r="B128" i="25" s="1"/>
  <c r="B129" i="25" s="1"/>
  <c r="B130" i="25" s="1"/>
  <c r="B131" i="25" s="1"/>
  <c r="B132" i="25" s="1"/>
  <c r="B133" i="25" s="1"/>
  <c r="B134" i="25" s="1"/>
  <c r="B135" i="25" s="1"/>
  <c r="B136" i="25" s="1"/>
  <c r="B137" i="25" s="1"/>
  <c r="B138" i="25" s="1"/>
  <c r="B139" i="25" s="1"/>
  <c r="B140" i="25" s="1"/>
  <c r="B141" i="25" s="1"/>
  <c r="B142" i="25" s="1"/>
  <c r="B143" i="25" s="1"/>
  <c r="B144" i="25" s="1"/>
  <c r="B145" i="25" s="1"/>
  <c r="B146" i="25" s="1"/>
  <c r="B147" i="25" s="1"/>
  <c r="B148" i="25" s="1"/>
  <c r="B149" i="25" s="1"/>
  <c r="B150" i="25" s="1"/>
  <c r="B151" i="25" s="1"/>
  <c r="B152" i="25" s="1"/>
  <c r="B153" i="25" s="1"/>
  <c r="B154" i="25" s="1"/>
  <c r="B155" i="25" s="1"/>
  <c r="B156" i="25" s="1"/>
  <c r="B157" i="25" s="1"/>
  <c r="B158" i="25" s="1"/>
  <c r="B159" i="25" s="1"/>
  <c r="B160" i="25" s="1"/>
  <c r="B161" i="25" s="1"/>
  <c r="B162" i="25" s="1"/>
  <c r="B163" i="25" s="1"/>
  <c r="B164" i="25" s="1"/>
  <c r="B165" i="25" s="1"/>
  <c r="B166" i="25" s="1"/>
  <c r="B167" i="25" s="1"/>
  <c r="B168" i="25" s="1"/>
  <c r="B169" i="25" s="1"/>
  <c r="B170" i="25" s="1"/>
  <c r="B171" i="25" s="1"/>
  <c r="B172" i="25" s="1"/>
  <c r="B173" i="25" s="1"/>
  <c r="B174" i="25" s="1"/>
  <c r="B175" i="25" s="1"/>
  <c r="B176" i="25" s="1"/>
  <c r="B177" i="25" s="1"/>
  <c r="B178" i="25" s="1"/>
  <c r="B179" i="25" s="1"/>
  <c r="B180" i="25" s="1"/>
  <c r="B181" i="25" s="1"/>
  <c r="B182" i="25" s="1"/>
  <c r="B183" i="25" s="1"/>
  <c r="B184" i="25" s="1"/>
  <c r="B185" i="25" s="1"/>
  <c r="B186" i="25" s="1"/>
  <c r="B187" i="25" s="1"/>
  <c r="B188" i="25" s="1"/>
  <c r="B189" i="25" s="1"/>
  <c r="B190" i="25" s="1"/>
  <c r="B191" i="25" s="1"/>
  <c r="B192" i="25" s="1"/>
  <c r="C6" i="25"/>
  <c r="C59" i="27" l="1"/>
  <c r="E61" i="27"/>
  <c r="D23" i="27"/>
  <c r="C28" i="27"/>
  <c r="E73" i="27"/>
  <c r="C16" i="27"/>
  <c r="D78" i="27"/>
  <c r="E18" i="27"/>
  <c r="E30" i="27"/>
  <c r="D42" i="27"/>
  <c r="C47" i="27"/>
  <c r="E49" i="27"/>
  <c r="D54" i="27"/>
  <c r="E178" i="27"/>
  <c r="E111" i="27"/>
  <c r="C83" i="27"/>
  <c r="C176" i="27"/>
  <c r="D171" i="27"/>
  <c r="D159" i="27"/>
  <c r="D147" i="27"/>
  <c r="E118" i="27"/>
  <c r="C109" i="27"/>
  <c r="D97" i="27"/>
  <c r="C140" i="27"/>
  <c r="C102" i="27"/>
  <c r="F12" i="27"/>
  <c r="C128" i="27"/>
  <c r="C164" i="27"/>
  <c r="D123" i="27"/>
  <c r="D90" i="27"/>
  <c r="D183" i="27"/>
  <c r="E166" i="27"/>
  <c r="C152" i="27"/>
  <c r="E142" i="27"/>
  <c r="E130" i="27"/>
  <c r="E104" i="27"/>
  <c r="D38" i="27"/>
  <c r="E33" i="27"/>
  <c r="C31" i="27"/>
  <c r="D26" i="27"/>
  <c r="E21" i="27"/>
  <c r="C19" i="27"/>
  <c r="D14" i="27"/>
  <c r="C188" i="27"/>
  <c r="E154" i="27"/>
  <c r="D116" i="27"/>
  <c r="E85" i="27"/>
  <c r="E190" i="27"/>
  <c r="D135" i="27"/>
  <c r="D35" i="27"/>
  <c r="D190" i="27"/>
  <c r="D66" i="27"/>
  <c r="C40" i="27"/>
  <c r="C71" i="27"/>
  <c r="D16" i="27"/>
  <c r="C21" i="27"/>
  <c r="E23" i="27"/>
  <c r="D28" i="27"/>
  <c r="C33" i="27"/>
  <c r="E35" i="27"/>
  <c r="D40" i="27"/>
  <c r="E42" i="27"/>
  <c r="D47" i="27"/>
  <c r="C52" i="27"/>
  <c r="E54" i="27"/>
  <c r="D59" i="27"/>
  <c r="C64" i="27"/>
  <c r="E66" i="27"/>
  <c r="D71" i="27"/>
  <c r="C76" i="27"/>
  <c r="E78" i="27"/>
  <c r="D83" i="27"/>
  <c r="C88" i="27"/>
  <c r="E90" i="27"/>
  <c r="C95" i="27"/>
  <c r="E97" i="27"/>
  <c r="D102" i="27"/>
  <c r="D109" i="27"/>
  <c r="C114" i="27"/>
  <c r="E116" i="27"/>
  <c r="C121" i="27"/>
  <c r="E123" i="27"/>
  <c r="D128" i="27"/>
  <c r="C133" i="27"/>
  <c r="E135" i="27"/>
  <c r="D140" i="27"/>
  <c r="C145" i="27"/>
  <c r="E147" i="27"/>
  <c r="D152" i="27"/>
  <c r="C157" i="27"/>
  <c r="E159" i="27"/>
  <c r="D164" i="27"/>
  <c r="C169" i="27"/>
  <c r="E171" i="27"/>
  <c r="D176" i="27"/>
  <c r="C181" i="27"/>
  <c r="E183" i="27"/>
  <c r="D188" i="27"/>
  <c r="C14" i="27"/>
  <c r="E16" i="27"/>
  <c r="D21" i="27"/>
  <c r="C26" i="27"/>
  <c r="E28" i="27"/>
  <c r="D33" i="27"/>
  <c r="C38" i="27"/>
  <c r="E40" i="27"/>
  <c r="C45" i="27"/>
  <c r="E47" i="27"/>
  <c r="D52" i="27"/>
  <c r="C57" i="27"/>
  <c r="E59" i="27"/>
  <c r="D64" i="27"/>
  <c r="C69" i="27"/>
  <c r="E71" i="27"/>
  <c r="D76" i="27"/>
  <c r="C81" i="27"/>
  <c r="E83" i="27"/>
  <c r="D88" i="27"/>
  <c r="D95" i="27"/>
  <c r="C100" i="27"/>
  <c r="E102" i="27"/>
  <c r="C107" i="27"/>
  <c r="E109" i="27"/>
  <c r="D114" i="27"/>
  <c r="D121" i="27"/>
  <c r="C126" i="27"/>
  <c r="E128" i="27"/>
  <c r="D133" i="27"/>
  <c r="C138" i="27"/>
  <c r="E140" i="27"/>
  <c r="D145" i="27"/>
  <c r="C150" i="27"/>
  <c r="E152" i="27"/>
  <c r="D157" i="27"/>
  <c r="C162" i="27"/>
  <c r="E164" i="27"/>
  <c r="D169" i="27"/>
  <c r="C174" i="27"/>
  <c r="E176" i="27"/>
  <c r="D181" i="27"/>
  <c r="C186" i="27"/>
  <c r="E188" i="27"/>
  <c r="D45" i="27"/>
  <c r="C50" i="27"/>
  <c r="E52" i="27"/>
  <c r="D57" i="27"/>
  <c r="C62" i="27"/>
  <c r="E64" i="27"/>
  <c r="D69" i="27"/>
  <c r="C74" i="27"/>
  <c r="E76" i="27"/>
  <c r="D81" i="27"/>
  <c r="C86" i="27"/>
  <c r="E88" i="27"/>
  <c r="C93" i="27"/>
  <c r="E95" i="27"/>
  <c r="D100" i="27"/>
  <c r="D107" i="27"/>
  <c r="C112" i="27"/>
  <c r="E114" i="27"/>
  <c r="C119" i="27"/>
  <c r="E121" i="27"/>
  <c r="D126" i="27"/>
  <c r="C131" i="27"/>
  <c r="E133" i="27"/>
  <c r="D138" i="27"/>
  <c r="C143" i="27"/>
  <c r="E145" i="27"/>
  <c r="D150" i="27"/>
  <c r="C155" i="27"/>
  <c r="E157" i="27"/>
  <c r="D162" i="27"/>
  <c r="C167" i="27"/>
  <c r="E169" i="27"/>
  <c r="D174" i="27"/>
  <c r="C179" i="27"/>
  <c r="E181" i="27"/>
  <c r="D186" i="27"/>
  <c r="C191" i="27"/>
  <c r="E14" i="27"/>
  <c r="D19" i="27"/>
  <c r="C24" i="27"/>
  <c r="E26" i="27"/>
  <c r="D31" i="27"/>
  <c r="C36" i="27"/>
  <c r="E38" i="27"/>
  <c r="C43" i="27"/>
  <c r="E45" i="27"/>
  <c r="D50" i="27"/>
  <c r="C55" i="27"/>
  <c r="E57" i="27"/>
  <c r="D62" i="27"/>
  <c r="C67" i="27"/>
  <c r="E69" i="27"/>
  <c r="D74" i="27"/>
  <c r="C79" i="27"/>
  <c r="E81" i="27"/>
  <c r="D86" i="27"/>
  <c r="C91" i="27"/>
  <c r="D93" i="27"/>
  <c r="C98" i="27"/>
  <c r="E100" i="27"/>
  <c r="C105" i="27"/>
  <c r="E107" i="27"/>
  <c r="D112" i="27"/>
  <c r="D119" i="27"/>
  <c r="C124" i="27"/>
  <c r="E126" i="27"/>
  <c r="D131" i="27"/>
  <c r="C136" i="27"/>
  <c r="E138" i="27"/>
  <c r="D143" i="27"/>
  <c r="C148" i="27"/>
  <c r="E150" i="27"/>
  <c r="D155" i="27"/>
  <c r="C160" i="27"/>
  <c r="E162" i="27"/>
  <c r="D167" i="27"/>
  <c r="C172" i="27"/>
  <c r="E174" i="27"/>
  <c r="D179" i="27"/>
  <c r="C184" i="27"/>
  <c r="E186" i="27"/>
  <c r="D191" i="27"/>
  <c r="C17" i="27"/>
  <c r="E19" i="27"/>
  <c r="D24" i="27"/>
  <c r="C29" i="27"/>
  <c r="E31" i="27"/>
  <c r="D36" i="27"/>
  <c r="D43" i="27"/>
  <c r="C48" i="27"/>
  <c r="E50" i="27"/>
  <c r="D55" i="27"/>
  <c r="C60" i="27"/>
  <c r="E62" i="27"/>
  <c r="D67" i="27"/>
  <c r="C72" i="27"/>
  <c r="E74" i="27"/>
  <c r="D79" i="27"/>
  <c r="C84" i="27"/>
  <c r="E86" i="27"/>
  <c r="D91" i="27"/>
  <c r="E93" i="27"/>
  <c r="H104" i="27" s="1"/>
  <c r="D98" i="27"/>
  <c r="C103" i="27"/>
  <c r="D105" i="27"/>
  <c r="C110" i="27"/>
  <c r="E112" i="27"/>
  <c r="C117" i="27"/>
  <c r="E119" i="27"/>
  <c r="D124" i="27"/>
  <c r="C129" i="27"/>
  <c r="E131" i="27"/>
  <c r="D136" i="27"/>
  <c r="C141" i="27"/>
  <c r="E143" i="27"/>
  <c r="D148" i="27"/>
  <c r="C153" i="27"/>
  <c r="E155" i="27"/>
  <c r="D160" i="27"/>
  <c r="C165" i="27"/>
  <c r="E167" i="27"/>
  <c r="D172" i="27"/>
  <c r="C177" i="27"/>
  <c r="E179" i="27"/>
  <c r="D184" i="27"/>
  <c r="C189" i="27"/>
  <c r="E191" i="27"/>
  <c r="D17" i="27"/>
  <c r="C22" i="27"/>
  <c r="E24" i="27"/>
  <c r="D29" i="27"/>
  <c r="C34" i="27"/>
  <c r="E36" i="27"/>
  <c r="C41" i="27"/>
  <c r="E43" i="27"/>
  <c r="D48" i="27"/>
  <c r="C53" i="27"/>
  <c r="E55" i="27"/>
  <c r="D60" i="27"/>
  <c r="C65" i="27"/>
  <c r="E67" i="27"/>
  <c r="D72" i="27"/>
  <c r="C77" i="27"/>
  <c r="E79" i="27"/>
  <c r="D84" i="27"/>
  <c r="C89" i="27"/>
  <c r="E91" i="27"/>
  <c r="C96" i="27"/>
  <c r="E98" i="27"/>
  <c r="D103" i="27"/>
  <c r="E105" i="27"/>
  <c r="H116" i="27" s="1"/>
  <c r="D110" i="27"/>
  <c r="C115" i="27"/>
  <c r="D117" i="27"/>
  <c r="C122" i="27"/>
  <c r="E124" i="27"/>
  <c r="D129" i="27"/>
  <c r="C134" i="27"/>
  <c r="E136" i="27"/>
  <c r="D141" i="27"/>
  <c r="C146" i="27"/>
  <c r="E148" i="27"/>
  <c r="D153" i="27"/>
  <c r="C158" i="27"/>
  <c r="E160" i="27"/>
  <c r="D165" i="27"/>
  <c r="C170" i="27"/>
  <c r="E172" i="27"/>
  <c r="D177" i="27"/>
  <c r="C182" i="27"/>
  <c r="E184" i="27"/>
  <c r="D189" i="27"/>
  <c r="C15" i="27"/>
  <c r="E17" i="27"/>
  <c r="D22" i="27"/>
  <c r="C27" i="27"/>
  <c r="E29" i="27"/>
  <c r="D34" i="27"/>
  <c r="C39" i="27"/>
  <c r="D41" i="27"/>
  <c r="C46" i="27"/>
  <c r="E48" i="27"/>
  <c r="D53" i="27"/>
  <c r="C58" i="27"/>
  <c r="E60" i="27"/>
  <c r="D65" i="27"/>
  <c r="C70" i="27"/>
  <c r="E72" i="27"/>
  <c r="D77" i="27"/>
  <c r="C82" i="27"/>
  <c r="E84" i="27"/>
  <c r="D89" i="27"/>
  <c r="D96" i="27"/>
  <c r="C101" i="27"/>
  <c r="E103" i="27"/>
  <c r="C108" i="27"/>
  <c r="E110" i="27"/>
  <c r="D115" i="27"/>
  <c r="E117" i="27"/>
  <c r="D122" i="27"/>
  <c r="C127" i="27"/>
  <c r="E129" i="27"/>
  <c r="D134" i="27"/>
  <c r="C139" i="27"/>
  <c r="E141" i="27"/>
  <c r="D146" i="27"/>
  <c r="C151" i="27"/>
  <c r="E153" i="27"/>
  <c r="D158" i="27"/>
  <c r="C163" i="27"/>
  <c r="E165" i="27"/>
  <c r="D170" i="27"/>
  <c r="C175" i="27"/>
  <c r="E177" i="27"/>
  <c r="D182" i="27"/>
  <c r="C187" i="27"/>
  <c r="E189" i="27"/>
  <c r="D15" i="27"/>
  <c r="C20" i="27"/>
  <c r="E22" i="27"/>
  <c r="D27" i="27"/>
  <c r="C32" i="27"/>
  <c r="E34" i="27"/>
  <c r="D39" i="27"/>
  <c r="E41" i="27"/>
  <c r="D46" i="27"/>
  <c r="C51" i="27"/>
  <c r="E53" i="27"/>
  <c r="D58" i="27"/>
  <c r="C63" i="27"/>
  <c r="E65" i="27"/>
  <c r="D70" i="27"/>
  <c r="C75" i="27"/>
  <c r="E77" i="27"/>
  <c r="D82" i="27"/>
  <c r="C87" i="27"/>
  <c r="E89" i="27"/>
  <c r="C94" i="27"/>
  <c r="E96" i="27"/>
  <c r="D101" i="27"/>
  <c r="D108" i="27"/>
  <c r="C113" i="27"/>
  <c r="E115" i="27"/>
  <c r="C120" i="27"/>
  <c r="E122" i="27"/>
  <c r="D127" i="27"/>
  <c r="C132" i="27"/>
  <c r="E134" i="27"/>
  <c r="D139" i="27"/>
  <c r="C144" i="27"/>
  <c r="E146" i="27"/>
  <c r="D151" i="27"/>
  <c r="C156" i="27"/>
  <c r="E158" i="27"/>
  <c r="D163" i="27"/>
  <c r="C168" i="27"/>
  <c r="E170" i="27"/>
  <c r="D175" i="27"/>
  <c r="C180" i="27"/>
  <c r="E182" i="27"/>
  <c r="D187" i="27"/>
  <c r="C192" i="27"/>
  <c r="C13" i="27"/>
  <c r="E15" i="27"/>
  <c r="D20" i="27"/>
  <c r="C25" i="27"/>
  <c r="E27" i="27"/>
  <c r="D32" i="27"/>
  <c r="C37" i="27"/>
  <c r="E39" i="27"/>
  <c r="C44" i="27"/>
  <c r="E46" i="27"/>
  <c r="D51" i="27"/>
  <c r="C56" i="27"/>
  <c r="E58" i="27"/>
  <c r="D63" i="27"/>
  <c r="C68" i="27"/>
  <c r="E70" i="27"/>
  <c r="D75" i="27"/>
  <c r="C80" i="27"/>
  <c r="E82" i="27"/>
  <c r="H92" i="27" s="1"/>
  <c r="D87" i="27"/>
  <c r="C92" i="27"/>
  <c r="D94" i="27"/>
  <c r="C99" i="27"/>
  <c r="E101" i="27"/>
  <c r="C106" i="27"/>
  <c r="E108" i="27"/>
  <c r="D113" i="27"/>
  <c r="D120" i="27"/>
  <c r="C125" i="27"/>
  <c r="E127" i="27"/>
  <c r="D132" i="27"/>
  <c r="C137" i="27"/>
  <c r="E139" i="27"/>
  <c r="D144" i="27"/>
  <c r="C149" i="27"/>
  <c r="E151" i="27"/>
  <c r="D156" i="27"/>
  <c r="C161" i="27"/>
  <c r="E163" i="27"/>
  <c r="D168" i="27"/>
  <c r="C173" i="27"/>
  <c r="E175" i="27"/>
  <c r="D180" i="27"/>
  <c r="C185" i="27"/>
  <c r="E187" i="27"/>
  <c r="D192" i="27"/>
  <c r="D13" i="27"/>
  <c r="C18" i="27"/>
  <c r="E20" i="27"/>
  <c r="D25" i="27"/>
  <c r="C30" i="27"/>
  <c r="E32" i="27"/>
  <c r="D37" i="27"/>
  <c r="D44" i="27"/>
  <c r="C49" i="27"/>
  <c r="E51" i="27"/>
  <c r="D56" i="27"/>
  <c r="C61" i="27"/>
  <c r="E63" i="27"/>
  <c r="D68" i="27"/>
  <c r="C73" i="27"/>
  <c r="E75" i="27"/>
  <c r="D80" i="27"/>
  <c r="C85" i="27"/>
  <c r="E87" i="27"/>
  <c r="D92" i="27"/>
  <c r="E94" i="27"/>
  <c r="D99" i="27"/>
  <c r="C104" i="27"/>
  <c r="D106" i="27"/>
  <c r="C111" i="27"/>
  <c r="E113" i="27"/>
  <c r="C118" i="27"/>
  <c r="E120" i="27"/>
  <c r="D125" i="27"/>
  <c r="C130" i="27"/>
  <c r="E132" i="27"/>
  <c r="D137" i="27"/>
  <c r="C142" i="27"/>
  <c r="E144" i="27"/>
  <c r="D149" i="27"/>
  <c r="C154" i="27"/>
  <c r="E156" i="27"/>
  <c r="D161" i="27"/>
  <c r="C166" i="27"/>
  <c r="E168" i="27"/>
  <c r="D173" i="27"/>
  <c r="C178" i="27"/>
  <c r="E180" i="27"/>
  <c r="D185" i="27"/>
  <c r="C190" i="27"/>
  <c r="E192" i="27"/>
  <c r="E13" i="27"/>
  <c r="D18" i="27"/>
  <c r="C23" i="27"/>
  <c r="E25" i="27"/>
  <c r="D30" i="27"/>
  <c r="C35" i="27"/>
  <c r="E37" i="27"/>
  <c r="C42" i="27"/>
  <c r="E44" i="27"/>
  <c r="D49" i="27"/>
  <c r="C54" i="27"/>
  <c r="E56" i="27"/>
  <c r="D61" i="27"/>
  <c r="C66" i="27"/>
  <c r="E68" i="27"/>
  <c r="D73" i="27"/>
  <c r="C78" i="27"/>
  <c r="E80" i="27"/>
  <c r="D85" i="27"/>
  <c r="C90" i="27"/>
  <c r="E92" i="27"/>
  <c r="C97" i="27"/>
  <c r="E99" i="27"/>
  <c r="D104" i="27"/>
  <c r="E106" i="27"/>
  <c r="D111" i="27"/>
  <c r="C116" i="27"/>
  <c r="D118" i="27"/>
  <c r="C123" i="27"/>
  <c r="E125" i="27"/>
  <c r="D130" i="27"/>
  <c r="C135" i="27"/>
  <c r="E137" i="27"/>
  <c r="D142" i="27"/>
  <c r="C147" i="27"/>
  <c r="E149" i="27"/>
  <c r="D154" i="27"/>
  <c r="C159" i="27"/>
  <c r="E161" i="27"/>
  <c r="D166" i="27"/>
  <c r="C171" i="27"/>
  <c r="E173" i="27"/>
  <c r="D178" i="27"/>
  <c r="C183" i="27"/>
  <c r="E185" i="27"/>
  <c r="D66" i="26"/>
  <c r="D45" i="26"/>
  <c r="E76" i="26"/>
  <c r="D14" i="26"/>
  <c r="C46" i="26"/>
  <c r="D77" i="26"/>
  <c r="E33" i="26"/>
  <c r="E73" i="26"/>
  <c r="E17" i="26"/>
  <c r="C47" i="26"/>
  <c r="E85" i="26"/>
  <c r="D42" i="26"/>
  <c r="E18" i="26"/>
  <c r="E52" i="26"/>
  <c r="D90" i="26"/>
  <c r="C140" i="26"/>
  <c r="C152" i="26"/>
  <c r="C19" i="26"/>
  <c r="D57" i="26"/>
  <c r="E104" i="26"/>
  <c r="D26" i="26"/>
  <c r="C62" i="26"/>
  <c r="D123" i="26"/>
  <c r="C27" i="26"/>
  <c r="E64" i="26"/>
  <c r="C128" i="26"/>
  <c r="D38" i="26"/>
  <c r="E72" i="26"/>
  <c r="C139" i="26"/>
  <c r="D134" i="26"/>
  <c r="E129" i="26"/>
  <c r="D122" i="26"/>
  <c r="E141" i="26"/>
  <c r="D146" i="26"/>
  <c r="C127" i="26"/>
  <c r="E117" i="26"/>
  <c r="E114" i="26"/>
  <c r="D19" i="26"/>
  <c r="E14" i="26"/>
  <c r="E95" i="26"/>
  <c r="C86" i="26"/>
  <c r="D150" i="26"/>
  <c r="E145" i="26"/>
  <c r="C143" i="26"/>
  <c r="D138" i="26"/>
  <c r="E133" i="26"/>
  <c r="C131" i="26"/>
  <c r="D126" i="26"/>
  <c r="E121" i="26"/>
  <c r="C119" i="26"/>
  <c r="C112" i="26"/>
  <c r="D107" i="26"/>
  <c r="D100" i="26"/>
  <c r="C93" i="26"/>
  <c r="E88" i="26"/>
  <c r="D81" i="26"/>
  <c r="C74" i="26"/>
  <c r="D69" i="26"/>
  <c r="C188" i="26"/>
  <c r="E190" i="26"/>
  <c r="E29" i="26"/>
  <c r="E48" i="26"/>
  <c r="C58" i="26"/>
  <c r="D159" i="26"/>
  <c r="D190" i="26"/>
  <c r="E30" i="26"/>
  <c r="C40" i="26"/>
  <c r="E49" i="26"/>
  <c r="C59" i="26"/>
  <c r="C82" i="26"/>
  <c r="D96" i="26"/>
  <c r="E110" i="26"/>
  <c r="C39" i="26"/>
  <c r="C109" i="26"/>
  <c r="E130" i="26"/>
  <c r="F12" i="26"/>
  <c r="E21" i="26"/>
  <c r="C31" i="26"/>
  <c r="C50" i="26"/>
  <c r="C70" i="26"/>
  <c r="C83" i="26"/>
  <c r="D97" i="26"/>
  <c r="E111" i="26"/>
  <c r="D135" i="26"/>
  <c r="C164" i="26"/>
  <c r="D22" i="26"/>
  <c r="D41" i="26"/>
  <c r="E60" i="26"/>
  <c r="C71" i="26"/>
  <c r="E84" i="26"/>
  <c r="E166" i="26"/>
  <c r="C101" i="26"/>
  <c r="D115" i="26"/>
  <c r="E142" i="26"/>
  <c r="D171" i="26"/>
  <c r="C15" i="26"/>
  <c r="D34" i="26"/>
  <c r="D53" i="26"/>
  <c r="C102" i="26"/>
  <c r="D116" i="26"/>
  <c r="C16" i="26"/>
  <c r="D35" i="26"/>
  <c r="D54" i="26"/>
  <c r="D89" i="26"/>
  <c r="E103" i="26"/>
  <c r="E118" i="26"/>
  <c r="D147" i="26"/>
  <c r="C176" i="26"/>
  <c r="D78" i="26"/>
  <c r="E154" i="26"/>
  <c r="D183" i="26"/>
  <c r="D16" i="26"/>
  <c r="C21" i="26"/>
  <c r="E23" i="26"/>
  <c r="D28" i="26"/>
  <c r="C33" i="26"/>
  <c r="E35" i="26"/>
  <c r="D40" i="26"/>
  <c r="E42" i="26"/>
  <c r="D47" i="26"/>
  <c r="C52" i="26"/>
  <c r="E54" i="26"/>
  <c r="D59" i="26"/>
  <c r="C64" i="26"/>
  <c r="E66" i="26"/>
  <c r="D71" i="26"/>
  <c r="C76" i="26"/>
  <c r="E78" i="26"/>
  <c r="D83" i="26"/>
  <c r="C88" i="26"/>
  <c r="E90" i="26"/>
  <c r="C95" i="26"/>
  <c r="E97" i="26"/>
  <c r="D102" i="26"/>
  <c r="D109" i="26"/>
  <c r="C114" i="26"/>
  <c r="E116" i="26"/>
  <c r="C121" i="26"/>
  <c r="E123" i="26"/>
  <c r="D128" i="26"/>
  <c r="C133" i="26"/>
  <c r="E135" i="26"/>
  <c r="D140" i="26"/>
  <c r="C145" i="26"/>
  <c r="E147" i="26"/>
  <c r="D152" i="26"/>
  <c r="C157" i="26"/>
  <c r="E159" i="26"/>
  <c r="D164" i="26"/>
  <c r="C169" i="26"/>
  <c r="E171" i="26"/>
  <c r="D176" i="26"/>
  <c r="C181" i="26"/>
  <c r="E183" i="26"/>
  <c r="D188" i="26"/>
  <c r="C14" i="26"/>
  <c r="E16" i="26"/>
  <c r="D21" i="26"/>
  <c r="C26" i="26"/>
  <c r="E28" i="26"/>
  <c r="D33" i="26"/>
  <c r="C38" i="26"/>
  <c r="E40" i="26"/>
  <c r="C45" i="26"/>
  <c r="E47" i="26"/>
  <c r="D52" i="26"/>
  <c r="C57" i="26"/>
  <c r="E59" i="26"/>
  <c r="D64" i="26"/>
  <c r="C69" i="26"/>
  <c r="E71" i="26"/>
  <c r="D76" i="26"/>
  <c r="C81" i="26"/>
  <c r="E83" i="26"/>
  <c r="D88" i="26"/>
  <c r="D95" i="26"/>
  <c r="C100" i="26"/>
  <c r="E102" i="26"/>
  <c r="C107" i="26"/>
  <c r="E109" i="26"/>
  <c r="D114" i="26"/>
  <c r="D121" i="26"/>
  <c r="C126" i="26"/>
  <c r="E128" i="26"/>
  <c r="D133" i="26"/>
  <c r="C138" i="26"/>
  <c r="E140" i="26"/>
  <c r="D145" i="26"/>
  <c r="C150" i="26"/>
  <c r="E152" i="26"/>
  <c r="D157" i="26"/>
  <c r="C162" i="26"/>
  <c r="E164" i="26"/>
  <c r="D169" i="26"/>
  <c r="C174" i="26"/>
  <c r="E176" i="26"/>
  <c r="D181" i="26"/>
  <c r="C186" i="26"/>
  <c r="E188" i="26"/>
  <c r="C155" i="26"/>
  <c r="E157" i="26"/>
  <c r="D162" i="26"/>
  <c r="C167" i="26"/>
  <c r="E169" i="26"/>
  <c r="D174" i="26"/>
  <c r="C179" i="26"/>
  <c r="E181" i="26"/>
  <c r="D186" i="26"/>
  <c r="C191" i="26"/>
  <c r="C24" i="26"/>
  <c r="E26" i="26"/>
  <c r="D31" i="26"/>
  <c r="C36" i="26"/>
  <c r="E38" i="26"/>
  <c r="C43" i="26"/>
  <c r="E45" i="26"/>
  <c r="D50" i="26"/>
  <c r="C55" i="26"/>
  <c r="E57" i="26"/>
  <c r="D62" i="26"/>
  <c r="C67" i="26"/>
  <c r="E69" i="26"/>
  <c r="D74" i="26"/>
  <c r="C79" i="26"/>
  <c r="E81" i="26"/>
  <c r="D86" i="26"/>
  <c r="C91" i="26"/>
  <c r="D93" i="26"/>
  <c r="C98" i="26"/>
  <c r="E100" i="26"/>
  <c r="C105" i="26"/>
  <c r="E107" i="26"/>
  <c r="D112" i="26"/>
  <c r="D119" i="26"/>
  <c r="C124" i="26"/>
  <c r="E126" i="26"/>
  <c r="D131" i="26"/>
  <c r="C136" i="26"/>
  <c r="E138" i="26"/>
  <c r="D143" i="26"/>
  <c r="C148" i="26"/>
  <c r="E150" i="26"/>
  <c r="D155" i="26"/>
  <c r="C160" i="26"/>
  <c r="E162" i="26"/>
  <c r="D167" i="26"/>
  <c r="C172" i="26"/>
  <c r="E174" i="26"/>
  <c r="D179" i="26"/>
  <c r="C184" i="26"/>
  <c r="E186" i="26"/>
  <c r="D191" i="26"/>
  <c r="C17" i="26"/>
  <c r="E19" i="26"/>
  <c r="D24" i="26"/>
  <c r="C29" i="26"/>
  <c r="E31" i="26"/>
  <c r="D36" i="26"/>
  <c r="D43" i="26"/>
  <c r="C48" i="26"/>
  <c r="E50" i="26"/>
  <c r="D55" i="26"/>
  <c r="C60" i="26"/>
  <c r="E62" i="26"/>
  <c r="D67" i="26"/>
  <c r="C72" i="26"/>
  <c r="E74" i="26"/>
  <c r="D79" i="26"/>
  <c r="C84" i="26"/>
  <c r="E86" i="26"/>
  <c r="D91" i="26"/>
  <c r="E93" i="26"/>
  <c r="H104" i="26" s="1"/>
  <c r="D98" i="26"/>
  <c r="C103" i="26"/>
  <c r="D105" i="26"/>
  <c r="C110" i="26"/>
  <c r="E112" i="26"/>
  <c r="C117" i="26"/>
  <c r="E119" i="26"/>
  <c r="D124" i="26"/>
  <c r="C129" i="26"/>
  <c r="E131" i="26"/>
  <c r="D136" i="26"/>
  <c r="C141" i="26"/>
  <c r="E143" i="26"/>
  <c r="D148" i="26"/>
  <c r="C153" i="26"/>
  <c r="E155" i="26"/>
  <c r="D160" i="26"/>
  <c r="C165" i="26"/>
  <c r="E167" i="26"/>
  <c r="D172" i="26"/>
  <c r="C177" i="26"/>
  <c r="E179" i="26"/>
  <c r="D184" i="26"/>
  <c r="C189" i="26"/>
  <c r="E191" i="26"/>
  <c r="D17" i="26"/>
  <c r="C22" i="26"/>
  <c r="E24" i="26"/>
  <c r="D29" i="26"/>
  <c r="C34" i="26"/>
  <c r="E36" i="26"/>
  <c r="C41" i="26"/>
  <c r="E43" i="26"/>
  <c r="D48" i="26"/>
  <c r="C53" i="26"/>
  <c r="E55" i="26"/>
  <c r="D60" i="26"/>
  <c r="C65" i="26"/>
  <c r="E67" i="26"/>
  <c r="D72" i="26"/>
  <c r="C77" i="26"/>
  <c r="E79" i="26"/>
  <c r="D84" i="26"/>
  <c r="C89" i="26"/>
  <c r="E91" i="26"/>
  <c r="C96" i="26"/>
  <c r="E98" i="26"/>
  <c r="D103" i="26"/>
  <c r="E105" i="26"/>
  <c r="H116" i="26" s="1"/>
  <c r="D110" i="26"/>
  <c r="C115" i="26"/>
  <c r="D117" i="26"/>
  <c r="C122" i="26"/>
  <c r="E124" i="26"/>
  <c r="D129" i="26"/>
  <c r="C134" i="26"/>
  <c r="E136" i="26"/>
  <c r="D141" i="26"/>
  <c r="C146" i="26"/>
  <c r="E148" i="26"/>
  <c r="D153" i="26"/>
  <c r="C158" i="26"/>
  <c r="E160" i="26"/>
  <c r="D165" i="26"/>
  <c r="C170" i="26"/>
  <c r="E172" i="26"/>
  <c r="D177" i="26"/>
  <c r="C182" i="26"/>
  <c r="E184" i="26"/>
  <c r="D189" i="26"/>
  <c r="C151" i="26"/>
  <c r="E153" i="26"/>
  <c r="D158" i="26"/>
  <c r="C163" i="26"/>
  <c r="E165" i="26"/>
  <c r="D170" i="26"/>
  <c r="C175" i="26"/>
  <c r="E177" i="26"/>
  <c r="D182" i="26"/>
  <c r="C187" i="26"/>
  <c r="E189" i="26"/>
  <c r="D15" i="26"/>
  <c r="C20" i="26"/>
  <c r="E22" i="26"/>
  <c r="D27" i="26"/>
  <c r="C32" i="26"/>
  <c r="E34" i="26"/>
  <c r="D39" i="26"/>
  <c r="E41" i="26"/>
  <c r="D46" i="26"/>
  <c r="C51" i="26"/>
  <c r="E53" i="26"/>
  <c r="D58" i="26"/>
  <c r="C63" i="26"/>
  <c r="E65" i="26"/>
  <c r="D70" i="26"/>
  <c r="C75" i="26"/>
  <c r="E77" i="26"/>
  <c r="D82" i="26"/>
  <c r="C87" i="26"/>
  <c r="E89" i="26"/>
  <c r="C94" i="26"/>
  <c r="E96" i="26"/>
  <c r="D101" i="26"/>
  <c r="D108" i="26"/>
  <c r="C113" i="26"/>
  <c r="E115" i="26"/>
  <c r="C120" i="26"/>
  <c r="E122" i="26"/>
  <c r="D127" i="26"/>
  <c r="C132" i="26"/>
  <c r="E134" i="26"/>
  <c r="D139" i="26"/>
  <c r="C144" i="26"/>
  <c r="E146" i="26"/>
  <c r="D151" i="26"/>
  <c r="C156" i="26"/>
  <c r="E158" i="26"/>
  <c r="D163" i="26"/>
  <c r="C168" i="26"/>
  <c r="E170" i="26"/>
  <c r="D175" i="26"/>
  <c r="C180" i="26"/>
  <c r="E182" i="26"/>
  <c r="D187" i="26"/>
  <c r="C192" i="26"/>
  <c r="C13" i="26"/>
  <c r="E15" i="26"/>
  <c r="D20" i="26"/>
  <c r="C25" i="26"/>
  <c r="E27" i="26"/>
  <c r="D32" i="26"/>
  <c r="C37" i="26"/>
  <c r="E39" i="26"/>
  <c r="C44" i="26"/>
  <c r="E46" i="26"/>
  <c r="D51" i="26"/>
  <c r="C56" i="26"/>
  <c r="E58" i="26"/>
  <c r="D63" i="26"/>
  <c r="C68" i="26"/>
  <c r="E70" i="26"/>
  <c r="D75" i="26"/>
  <c r="C80" i="26"/>
  <c r="E82" i="26"/>
  <c r="H92" i="26" s="1"/>
  <c r="D87" i="26"/>
  <c r="C92" i="26"/>
  <c r="D94" i="26"/>
  <c r="C99" i="26"/>
  <c r="E101" i="26"/>
  <c r="C106" i="26"/>
  <c r="E108" i="26"/>
  <c r="D113" i="26"/>
  <c r="D120" i="26"/>
  <c r="C125" i="26"/>
  <c r="E127" i="26"/>
  <c r="D132" i="26"/>
  <c r="C137" i="26"/>
  <c r="E139" i="26"/>
  <c r="D144" i="26"/>
  <c r="C149" i="26"/>
  <c r="E151" i="26"/>
  <c r="D156" i="26"/>
  <c r="C161" i="26"/>
  <c r="E163" i="26"/>
  <c r="D168" i="26"/>
  <c r="C173" i="26"/>
  <c r="E175" i="26"/>
  <c r="D180" i="26"/>
  <c r="C185" i="26"/>
  <c r="E187" i="26"/>
  <c r="D192" i="26"/>
  <c r="D13" i="26"/>
  <c r="C18" i="26"/>
  <c r="E20" i="26"/>
  <c r="D25" i="26"/>
  <c r="C30" i="26"/>
  <c r="E32" i="26"/>
  <c r="D37" i="26"/>
  <c r="D44" i="26"/>
  <c r="C49" i="26"/>
  <c r="E51" i="26"/>
  <c r="D56" i="26"/>
  <c r="C61" i="26"/>
  <c r="E63" i="26"/>
  <c r="D68" i="26"/>
  <c r="C73" i="26"/>
  <c r="E75" i="26"/>
  <c r="D80" i="26"/>
  <c r="C85" i="26"/>
  <c r="E87" i="26"/>
  <c r="D92" i="26"/>
  <c r="E94" i="26"/>
  <c r="D99" i="26"/>
  <c r="C104" i="26"/>
  <c r="D106" i="26"/>
  <c r="C111" i="26"/>
  <c r="E113" i="26"/>
  <c r="C118" i="26"/>
  <c r="E120" i="26"/>
  <c r="D125" i="26"/>
  <c r="C130" i="26"/>
  <c r="E132" i="26"/>
  <c r="D137" i="26"/>
  <c r="C142" i="26"/>
  <c r="E144" i="26"/>
  <c r="D149" i="26"/>
  <c r="C154" i="26"/>
  <c r="E156" i="26"/>
  <c r="D161" i="26"/>
  <c r="C166" i="26"/>
  <c r="E168" i="26"/>
  <c r="D173" i="26"/>
  <c r="C178" i="26"/>
  <c r="E180" i="26"/>
  <c r="D185" i="26"/>
  <c r="C190" i="26"/>
  <c r="E192" i="26"/>
  <c r="E13" i="26"/>
  <c r="D18" i="26"/>
  <c r="C23" i="26"/>
  <c r="E25" i="26"/>
  <c r="D30" i="26"/>
  <c r="C35" i="26"/>
  <c r="E37" i="26"/>
  <c r="C42" i="26"/>
  <c r="E44" i="26"/>
  <c r="D49" i="26"/>
  <c r="C54" i="26"/>
  <c r="E56" i="26"/>
  <c r="D61" i="26"/>
  <c r="C66" i="26"/>
  <c r="E68" i="26"/>
  <c r="D73" i="26"/>
  <c r="C78" i="26"/>
  <c r="E80" i="26"/>
  <c r="D85" i="26"/>
  <c r="C90" i="26"/>
  <c r="E92" i="26"/>
  <c r="C97" i="26"/>
  <c r="E99" i="26"/>
  <c r="D104" i="26"/>
  <c r="E106" i="26"/>
  <c r="D111" i="26"/>
  <c r="C116" i="26"/>
  <c r="D118" i="26"/>
  <c r="C123" i="26"/>
  <c r="E125" i="26"/>
  <c r="D130" i="26"/>
  <c r="C135" i="26"/>
  <c r="E137" i="26"/>
  <c r="D142" i="26"/>
  <c r="C147" i="26"/>
  <c r="E149" i="26"/>
  <c r="D154" i="26"/>
  <c r="C159" i="26"/>
  <c r="E161" i="26"/>
  <c r="D166" i="26"/>
  <c r="C171" i="26"/>
  <c r="E173" i="26"/>
  <c r="D178" i="26"/>
  <c r="C183" i="26"/>
  <c r="E185" i="26"/>
  <c r="E42" i="25"/>
  <c r="E90" i="25"/>
  <c r="D47" i="25"/>
  <c r="C145" i="25"/>
  <c r="E97" i="25"/>
  <c r="D102" i="25"/>
  <c r="D59" i="25"/>
  <c r="C157" i="25"/>
  <c r="E18" i="25"/>
  <c r="C64" i="25"/>
  <c r="C114" i="25"/>
  <c r="E159" i="25"/>
  <c r="F12" i="25"/>
  <c r="D140" i="25"/>
  <c r="C95" i="25"/>
  <c r="C14" i="25"/>
  <c r="C52" i="25"/>
  <c r="C16" i="25"/>
  <c r="E66" i="25"/>
  <c r="D164" i="25"/>
  <c r="E147" i="25"/>
  <c r="D152" i="25"/>
  <c r="E116" i="25"/>
  <c r="D71" i="25"/>
  <c r="E171" i="25"/>
  <c r="E30" i="25"/>
  <c r="E78" i="25"/>
  <c r="D128" i="25"/>
  <c r="D176" i="25"/>
  <c r="E54" i="25"/>
  <c r="E16" i="25"/>
  <c r="D109" i="25"/>
  <c r="D23" i="25"/>
  <c r="C121" i="25"/>
  <c r="E123" i="25"/>
  <c r="D35" i="25"/>
  <c r="D83" i="25"/>
  <c r="C133" i="25"/>
  <c r="C181" i="25"/>
  <c r="C169" i="25"/>
  <c r="C28" i="25"/>
  <c r="C76" i="25"/>
  <c r="D190" i="25"/>
  <c r="C40" i="25"/>
  <c r="C88" i="25"/>
  <c r="E135" i="25"/>
  <c r="E13" i="25"/>
  <c r="D18" i="25"/>
  <c r="C23" i="25"/>
  <c r="E25" i="25"/>
  <c r="D30" i="25"/>
  <c r="C35" i="25"/>
  <c r="E37" i="25"/>
  <c r="D42" i="25"/>
  <c r="C47" i="25"/>
  <c r="E49" i="25"/>
  <c r="D54" i="25"/>
  <c r="C59" i="25"/>
  <c r="E61" i="25"/>
  <c r="D66" i="25"/>
  <c r="C71" i="25"/>
  <c r="E73" i="25"/>
  <c r="D78" i="25"/>
  <c r="C83" i="25"/>
  <c r="E85" i="25"/>
  <c r="D90" i="25"/>
  <c r="D97" i="25"/>
  <c r="C102" i="25"/>
  <c r="E104" i="25"/>
  <c r="C109" i="25"/>
  <c r="E111" i="25"/>
  <c r="D116" i="25"/>
  <c r="E118" i="25"/>
  <c r="D123" i="25"/>
  <c r="C128" i="25"/>
  <c r="E130" i="25"/>
  <c r="D135" i="25"/>
  <c r="C140" i="25"/>
  <c r="E142" i="25"/>
  <c r="D147" i="25"/>
  <c r="C152" i="25"/>
  <c r="E154" i="25"/>
  <c r="D159" i="25"/>
  <c r="C164" i="25"/>
  <c r="E166" i="25"/>
  <c r="D171" i="25"/>
  <c r="C176" i="25"/>
  <c r="E178" i="25"/>
  <c r="D183" i="25"/>
  <c r="C188" i="25"/>
  <c r="E190" i="25"/>
  <c r="D188" i="25"/>
  <c r="D16" i="25"/>
  <c r="C21" i="25"/>
  <c r="E23" i="25"/>
  <c r="D28" i="25"/>
  <c r="C33" i="25"/>
  <c r="E35" i="25"/>
  <c r="D40" i="25"/>
  <c r="C45" i="25"/>
  <c r="E47" i="25"/>
  <c r="D52" i="25"/>
  <c r="C57" i="25"/>
  <c r="E59" i="25"/>
  <c r="D64" i="25"/>
  <c r="C69" i="25"/>
  <c r="E71" i="25"/>
  <c r="D76" i="25"/>
  <c r="C81" i="25"/>
  <c r="E83" i="25"/>
  <c r="D88" i="25"/>
  <c r="D95" i="25"/>
  <c r="C100" i="25"/>
  <c r="E102" i="25"/>
  <c r="C107" i="25"/>
  <c r="E109" i="25"/>
  <c r="D114" i="25"/>
  <c r="D121" i="25"/>
  <c r="C126" i="25"/>
  <c r="E128" i="25"/>
  <c r="D133" i="25"/>
  <c r="C138" i="25"/>
  <c r="E140" i="25"/>
  <c r="D145" i="25"/>
  <c r="C150" i="25"/>
  <c r="E152" i="25"/>
  <c r="D157" i="25"/>
  <c r="C162" i="25"/>
  <c r="E164" i="25"/>
  <c r="D169" i="25"/>
  <c r="C174" i="25"/>
  <c r="E176" i="25"/>
  <c r="D181" i="25"/>
  <c r="C186" i="25"/>
  <c r="E188" i="25"/>
  <c r="D21" i="25"/>
  <c r="C26" i="25"/>
  <c r="E28" i="25"/>
  <c r="D33" i="25"/>
  <c r="C38" i="25"/>
  <c r="E40" i="25"/>
  <c r="D45" i="25"/>
  <c r="C50" i="25"/>
  <c r="E52" i="25"/>
  <c r="D57" i="25"/>
  <c r="C62" i="25"/>
  <c r="E64" i="25"/>
  <c r="D69" i="25"/>
  <c r="C74" i="25"/>
  <c r="E76" i="25"/>
  <c r="D81" i="25"/>
  <c r="C86" i="25"/>
  <c r="E88" i="25"/>
  <c r="C93" i="25"/>
  <c r="E95" i="25"/>
  <c r="D100" i="25"/>
  <c r="D107" i="25"/>
  <c r="C112" i="25"/>
  <c r="E114" i="25"/>
  <c r="C119" i="25"/>
  <c r="E121" i="25"/>
  <c r="D126" i="25"/>
  <c r="C131" i="25"/>
  <c r="E133" i="25"/>
  <c r="D138" i="25"/>
  <c r="C143" i="25"/>
  <c r="E145" i="25"/>
  <c r="D150" i="25"/>
  <c r="C155" i="25"/>
  <c r="E157" i="25"/>
  <c r="D162" i="25"/>
  <c r="C167" i="25"/>
  <c r="E169" i="25"/>
  <c r="D174" i="25"/>
  <c r="C179" i="25"/>
  <c r="E181" i="25"/>
  <c r="D186" i="25"/>
  <c r="C191" i="25"/>
  <c r="D14" i="25"/>
  <c r="C19" i="25"/>
  <c r="E21" i="25"/>
  <c r="D26" i="25"/>
  <c r="C31" i="25"/>
  <c r="E33" i="25"/>
  <c r="D38" i="25"/>
  <c r="C43" i="25"/>
  <c r="E45" i="25"/>
  <c r="D50" i="25"/>
  <c r="C55" i="25"/>
  <c r="E57" i="25"/>
  <c r="D62" i="25"/>
  <c r="C67" i="25"/>
  <c r="E69" i="25"/>
  <c r="D74" i="25"/>
  <c r="C79" i="25"/>
  <c r="E81" i="25"/>
  <c r="D86" i="25"/>
  <c r="C91" i="25"/>
  <c r="D93" i="25"/>
  <c r="C98" i="25"/>
  <c r="E100" i="25"/>
  <c r="C105" i="25"/>
  <c r="E107" i="25"/>
  <c r="D112" i="25"/>
  <c r="D119" i="25"/>
  <c r="C124" i="25"/>
  <c r="E126" i="25"/>
  <c r="D131" i="25"/>
  <c r="C136" i="25"/>
  <c r="E138" i="25"/>
  <c r="D143" i="25"/>
  <c r="C148" i="25"/>
  <c r="E150" i="25"/>
  <c r="D155" i="25"/>
  <c r="C160" i="25"/>
  <c r="E162" i="25"/>
  <c r="D167" i="25"/>
  <c r="C172" i="25"/>
  <c r="E174" i="25"/>
  <c r="D179" i="25"/>
  <c r="C184" i="25"/>
  <c r="E186" i="25"/>
  <c r="D191" i="25"/>
  <c r="E14" i="25"/>
  <c r="D19" i="25"/>
  <c r="C24" i="25"/>
  <c r="E26" i="25"/>
  <c r="D31" i="25"/>
  <c r="C36" i="25"/>
  <c r="E38" i="25"/>
  <c r="D43" i="25"/>
  <c r="C48" i="25"/>
  <c r="E50" i="25"/>
  <c r="D55" i="25"/>
  <c r="C60" i="25"/>
  <c r="E62" i="25"/>
  <c r="D67" i="25"/>
  <c r="C72" i="25"/>
  <c r="E74" i="25"/>
  <c r="D79" i="25"/>
  <c r="C84" i="25"/>
  <c r="E86" i="25"/>
  <c r="D91" i="25"/>
  <c r="E93" i="25"/>
  <c r="D98" i="25"/>
  <c r="C103" i="25"/>
  <c r="D105" i="25"/>
  <c r="C110" i="25"/>
  <c r="E112" i="25"/>
  <c r="C117" i="25"/>
  <c r="E119" i="25"/>
  <c r="D124" i="25"/>
  <c r="C129" i="25"/>
  <c r="E131" i="25"/>
  <c r="D136" i="25"/>
  <c r="C141" i="25"/>
  <c r="E143" i="25"/>
  <c r="D148" i="25"/>
  <c r="C153" i="25"/>
  <c r="E155" i="25"/>
  <c r="D160" i="25"/>
  <c r="C165" i="25"/>
  <c r="E167" i="25"/>
  <c r="D172" i="25"/>
  <c r="C177" i="25"/>
  <c r="E179" i="25"/>
  <c r="D184" i="25"/>
  <c r="C189" i="25"/>
  <c r="E191" i="25"/>
  <c r="C17" i="25"/>
  <c r="E19" i="25"/>
  <c r="D24" i="25"/>
  <c r="C29" i="25"/>
  <c r="E31" i="25"/>
  <c r="D36" i="25"/>
  <c r="C41" i="25"/>
  <c r="E43" i="25"/>
  <c r="D48" i="25"/>
  <c r="C53" i="25"/>
  <c r="E55" i="25"/>
  <c r="D60" i="25"/>
  <c r="C65" i="25"/>
  <c r="E67" i="25"/>
  <c r="D72" i="25"/>
  <c r="C77" i="25"/>
  <c r="E79" i="25"/>
  <c r="D84" i="25"/>
  <c r="C89" i="25"/>
  <c r="E91" i="25"/>
  <c r="C96" i="25"/>
  <c r="E98" i="25"/>
  <c r="D103" i="25"/>
  <c r="E105" i="25"/>
  <c r="D110" i="25"/>
  <c r="C115" i="25"/>
  <c r="D117" i="25"/>
  <c r="C122" i="25"/>
  <c r="E124" i="25"/>
  <c r="D129" i="25"/>
  <c r="C134" i="25"/>
  <c r="E136" i="25"/>
  <c r="D141" i="25"/>
  <c r="C146" i="25"/>
  <c r="E148" i="25"/>
  <c r="D153" i="25"/>
  <c r="C158" i="25"/>
  <c r="E160" i="25"/>
  <c r="D165" i="25"/>
  <c r="C170" i="25"/>
  <c r="E172" i="25"/>
  <c r="D177" i="25"/>
  <c r="C182" i="25"/>
  <c r="E184" i="25"/>
  <c r="D189" i="25"/>
  <c r="D17" i="25"/>
  <c r="C22" i="25"/>
  <c r="E24" i="25"/>
  <c r="D29" i="25"/>
  <c r="C34" i="25"/>
  <c r="E36" i="25"/>
  <c r="D41" i="25"/>
  <c r="C46" i="25"/>
  <c r="E48" i="25"/>
  <c r="D53" i="25"/>
  <c r="C58" i="25"/>
  <c r="E60" i="25"/>
  <c r="D65" i="25"/>
  <c r="C70" i="25"/>
  <c r="E72" i="25"/>
  <c r="D77" i="25"/>
  <c r="C82" i="25"/>
  <c r="E84" i="25"/>
  <c r="D89" i="25"/>
  <c r="D96" i="25"/>
  <c r="C101" i="25"/>
  <c r="E103" i="25"/>
  <c r="C108" i="25"/>
  <c r="E110" i="25"/>
  <c r="D115" i="25"/>
  <c r="E117" i="25"/>
  <c r="D122" i="25"/>
  <c r="C127" i="25"/>
  <c r="E129" i="25"/>
  <c r="D134" i="25"/>
  <c r="C139" i="25"/>
  <c r="E141" i="25"/>
  <c r="D146" i="25"/>
  <c r="C151" i="25"/>
  <c r="E153" i="25"/>
  <c r="D158" i="25"/>
  <c r="C163" i="25"/>
  <c r="E165" i="25"/>
  <c r="D170" i="25"/>
  <c r="C175" i="25"/>
  <c r="E177" i="25"/>
  <c r="D182" i="25"/>
  <c r="C187" i="25"/>
  <c r="E189" i="25"/>
  <c r="C15" i="25"/>
  <c r="E17" i="25"/>
  <c r="D22" i="25"/>
  <c r="C27" i="25"/>
  <c r="E29" i="25"/>
  <c r="D34" i="25"/>
  <c r="C39" i="25"/>
  <c r="E41" i="25"/>
  <c r="D46" i="25"/>
  <c r="C51" i="25"/>
  <c r="E53" i="25"/>
  <c r="D58" i="25"/>
  <c r="C63" i="25"/>
  <c r="E65" i="25"/>
  <c r="D70" i="25"/>
  <c r="C75" i="25"/>
  <c r="E77" i="25"/>
  <c r="D82" i="25"/>
  <c r="C87" i="25"/>
  <c r="E89" i="25"/>
  <c r="C94" i="25"/>
  <c r="E96" i="25"/>
  <c r="D101" i="25"/>
  <c r="D108" i="25"/>
  <c r="C113" i="25"/>
  <c r="E115" i="25"/>
  <c r="C120" i="25"/>
  <c r="E122" i="25"/>
  <c r="D127" i="25"/>
  <c r="C132" i="25"/>
  <c r="E134" i="25"/>
  <c r="D139" i="25"/>
  <c r="C144" i="25"/>
  <c r="E146" i="25"/>
  <c r="D151" i="25"/>
  <c r="C156" i="25"/>
  <c r="E158" i="25"/>
  <c r="D163" i="25"/>
  <c r="C168" i="25"/>
  <c r="E170" i="25"/>
  <c r="D175" i="25"/>
  <c r="C180" i="25"/>
  <c r="E182" i="25"/>
  <c r="D187" i="25"/>
  <c r="C192" i="25"/>
  <c r="D15" i="25"/>
  <c r="C20" i="25"/>
  <c r="E22" i="25"/>
  <c r="D27" i="25"/>
  <c r="C32" i="25"/>
  <c r="E34" i="25"/>
  <c r="D39" i="25"/>
  <c r="C44" i="25"/>
  <c r="E46" i="25"/>
  <c r="D51" i="25"/>
  <c r="C56" i="25"/>
  <c r="E58" i="25"/>
  <c r="D63" i="25"/>
  <c r="C68" i="25"/>
  <c r="E70" i="25"/>
  <c r="D75" i="25"/>
  <c r="C80" i="25"/>
  <c r="E82" i="25"/>
  <c r="D87" i="25"/>
  <c r="C92" i="25"/>
  <c r="D94" i="25"/>
  <c r="C99" i="25"/>
  <c r="E101" i="25"/>
  <c r="C106" i="25"/>
  <c r="E108" i="25"/>
  <c r="D113" i="25"/>
  <c r="D120" i="25"/>
  <c r="C125" i="25"/>
  <c r="E127" i="25"/>
  <c r="D132" i="25"/>
  <c r="C137" i="25"/>
  <c r="E139" i="25"/>
  <c r="D144" i="25"/>
  <c r="C149" i="25"/>
  <c r="E151" i="25"/>
  <c r="D156" i="25"/>
  <c r="C161" i="25"/>
  <c r="E163" i="25"/>
  <c r="D168" i="25"/>
  <c r="C173" i="25"/>
  <c r="E175" i="25"/>
  <c r="D180" i="25"/>
  <c r="C185" i="25"/>
  <c r="E187" i="25"/>
  <c r="D192" i="25"/>
  <c r="C13" i="25"/>
  <c r="E15" i="25"/>
  <c r="D20" i="25"/>
  <c r="C25" i="25"/>
  <c r="E27" i="25"/>
  <c r="D32" i="25"/>
  <c r="C37" i="25"/>
  <c r="E39" i="25"/>
  <c r="D44" i="25"/>
  <c r="C49" i="25"/>
  <c r="E51" i="25"/>
  <c r="D56" i="25"/>
  <c r="C61" i="25"/>
  <c r="E63" i="25"/>
  <c r="D68" i="25"/>
  <c r="C73" i="25"/>
  <c r="E75" i="25"/>
  <c r="D80" i="25"/>
  <c r="C85" i="25"/>
  <c r="E87" i="25"/>
  <c r="D92" i="25"/>
  <c r="E94" i="25"/>
  <c r="D99" i="25"/>
  <c r="C104" i="25"/>
  <c r="D106" i="25"/>
  <c r="C111" i="25"/>
  <c r="E113" i="25"/>
  <c r="C118" i="25"/>
  <c r="E120" i="25"/>
  <c r="D125" i="25"/>
  <c r="C130" i="25"/>
  <c r="E132" i="25"/>
  <c r="D137" i="25"/>
  <c r="C142" i="25"/>
  <c r="E144" i="25"/>
  <c r="D149" i="25"/>
  <c r="C154" i="25"/>
  <c r="E156" i="25"/>
  <c r="D161" i="25"/>
  <c r="C166" i="25"/>
  <c r="E168" i="25"/>
  <c r="D173" i="25"/>
  <c r="C178" i="25"/>
  <c r="E180" i="25"/>
  <c r="D185" i="25"/>
  <c r="C190" i="25"/>
  <c r="E192" i="25"/>
  <c r="D13" i="25"/>
  <c r="F13" i="25" s="1"/>
  <c r="C18" i="25"/>
  <c r="E20" i="25"/>
  <c r="D25" i="25"/>
  <c r="C30" i="25"/>
  <c r="E32" i="25"/>
  <c r="D37" i="25"/>
  <c r="C42" i="25"/>
  <c r="E44" i="25"/>
  <c r="D49" i="25"/>
  <c r="C54" i="25"/>
  <c r="E56" i="25"/>
  <c r="D61" i="25"/>
  <c r="C66" i="25"/>
  <c r="E68" i="25"/>
  <c r="D73" i="25"/>
  <c r="C78" i="25"/>
  <c r="E80" i="25"/>
  <c r="D85" i="25"/>
  <c r="C90" i="25"/>
  <c r="E92" i="25"/>
  <c r="C97" i="25"/>
  <c r="E99" i="25"/>
  <c r="D104" i="25"/>
  <c r="E106" i="25"/>
  <c r="D111" i="25"/>
  <c r="C116" i="25"/>
  <c r="D118" i="25"/>
  <c r="C123" i="25"/>
  <c r="E125" i="25"/>
  <c r="D130" i="25"/>
  <c r="C135" i="25"/>
  <c r="E137" i="25"/>
  <c r="D142" i="25"/>
  <c r="C147" i="25"/>
  <c r="E149" i="25"/>
  <c r="D154" i="25"/>
  <c r="C159" i="25"/>
  <c r="E161" i="25"/>
  <c r="D166" i="25"/>
  <c r="C171" i="25"/>
  <c r="E173" i="25"/>
  <c r="D178" i="25"/>
  <c r="C183" i="25"/>
  <c r="E185" i="25"/>
  <c r="F13" i="27" l="1"/>
  <c r="F14" i="27" s="1"/>
  <c r="F15" i="27" s="1"/>
  <c r="F16" i="27" s="1"/>
  <c r="F17" i="27" s="1"/>
  <c r="F18" i="27" s="1"/>
  <c r="F19" i="27" s="1"/>
  <c r="F20" i="27" s="1"/>
  <c r="F21" i="27" s="1"/>
  <c r="F22" i="27" s="1"/>
  <c r="F23" i="27" s="1"/>
  <c r="F24" i="27" s="1"/>
  <c r="F25" i="27" s="1"/>
  <c r="F26" i="27" s="1"/>
  <c r="F27" i="27" s="1"/>
  <c r="F28" i="27" s="1"/>
  <c r="F29" i="27" s="1"/>
  <c r="F30" i="27" s="1"/>
  <c r="F31" i="27" s="1"/>
  <c r="F32" i="27" s="1"/>
  <c r="F33" i="27" s="1"/>
  <c r="F34" i="27" s="1"/>
  <c r="F35" i="27" s="1"/>
  <c r="F36" i="27" s="1"/>
  <c r="F37" i="27" s="1"/>
  <c r="F38" i="27" s="1"/>
  <c r="F39" i="27" s="1"/>
  <c r="F40" i="27" s="1"/>
  <c r="F41" i="27" s="1"/>
  <c r="F42" i="27" s="1"/>
  <c r="F43" i="27" s="1"/>
  <c r="F44" i="27" s="1"/>
  <c r="F45" i="27" s="1"/>
  <c r="F46" i="27" s="1"/>
  <c r="F47" i="27" s="1"/>
  <c r="F48" i="27" s="1"/>
  <c r="F49" i="27" s="1"/>
  <c r="F50" i="27" s="1"/>
  <c r="F51" i="27" s="1"/>
  <c r="F52" i="27" s="1"/>
  <c r="F53" i="27" s="1"/>
  <c r="F54" i="27" s="1"/>
  <c r="F55" i="27" s="1"/>
  <c r="F56" i="27" s="1"/>
  <c r="F57" i="27" s="1"/>
  <c r="F58" i="27" s="1"/>
  <c r="F59" i="27" s="1"/>
  <c r="F60" i="27" s="1"/>
  <c r="F61" i="27" s="1"/>
  <c r="F62" i="27" s="1"/>
  <c r="F63" i="27" s="1"/>
  <c r="F64" i="27" s="1"/>
  <c r="F65" i="27" s="1"/>
  <c r="F66" i="27" s="1"/>
  <c r="F67" i="27" s="1"/>
  <c r="F68" i="27" s="1"/>
  <c r="F69" i="27" s="1"/>
  <c r="F70" i="27" s="1"/>
  <c r="F71" i="27" s="1"/>
  <c r="F72" i="27" s="1"/>
  <c r="F73" i="27" s="1"/>
  <c r="F74" i="27" s="1"/>
  <c r="F75" i="27" s="1"/>
  <c r="F76" i="27" s="1"/>
  <c r="F77" i="27" s="1"/>
  <c r="F78" i="27" s="1"/>
  <c r="F79" i="27" s="1"/>
  <c r="F80" i="27" s="1"/>
  <c r="F81" i="27" s="1"/>
  <c r="F82" i="27" s="1"/>
  <c r="F83" i="27" s="1"/>
  <c r="F84" i="27" s="1"/>
  <c r="F85" i="27" s="1"/>
  <c r="F86" i="27" s="1"/>
  <c r="F87" i="27" s="1"/>
  <c r="F88" i="27" s="1"/>
  <c r="F89" i="27" s="1"/>
  <c r="F90" i="27" s="1"/>
  <c r="F91" i="27" s="1"/>
  <c r="F92" i="27" s="1"/>
  <c r="F93" i="27" s="1"/>
  <c r="F94" i="27" s="1"/>
  <c r="F95" i="27" s="1"/>
  <c r="F96" i="27" s="1"/>
  <c r="F97" i="27" s="1"/>
  <c r="F98" i="27" s="1"/>
  <c r="F99" i="27" s="1"/>
  <c r="F100" i="27" s="1"/>
  <c r="F101" i="27" s="1"/>
  <c r="F102" i="27" s="1"/>
  <c r="F103" i="27" s="1"/>
  <c r="F104" i="27" s="1"/>
  <c r="F105" i="27" s="1"/>
  <c r="F106" i="27" s="1"/>
  <c r="F107" i="27" s="1"/>
  <c r="F108" i="27" s="1"/>
  <c r="F109" i="27" s="1"/>
  <c r="F110" i="27" s="1"/>
  <c r="F111" i="27" s="1"/>
  <c r="F112" i="27" s="1"/>
  <c r="F113" i="27" s="1"/>
  <c r="F114" i="27" s="1"/>
  <c r="F115" i="27" s="1"/>
  <c r="F116" i="27" s="1"/>
  <c r="F117" i="27" s="1"/>
  <c r="F118" i="27" s="1"/>
  <c r="F119" i="27" s="1"/>
  <c r="F120" i="27" s="1"/>
  <c r="F121" i="27" s="1"/>
  <c r="F122" i="27" s="1"/>
  <c r="F123" i="27" s="1"/>
  <c r="F124" i="27" s="1"/>
  <c r="F125" i="27" s="1"/>
  <c r="F126" i="27" s="1"/>
  <c r="F127" i="27" s="1"/>
  <c r="F128" i="27" s="1"/>
  <c r="F129" i="27" s="1"/>
  <c r="F130" i="27" s="1"/>
  <c r="F131" i="27" s="1"/>
  <c r="F132" i="27" s="1"/>
  <c r="F133" i="27" s="1"/>
  <c r="F134" i="27" s="1"/>
  <c r="F135" i="27" s="1"/>
  <c r="F136" i="27" s="1"/>
  <c r="F137" i="27" s="1"/>
  <c r="F138" i="27" s="1"/>
  <c r="F139" i="27" s="1"/>
  <c r="F140" i="27" s="1"/>
  <c r="F141" i="27" s="1"/>
  <c r="F142" i="27" s="1"/>
  <c r="F143" i="27" s="1"/>
  <c r="F144" i="27" s="1"/>
  <c r="F145" i="27" s="1"/>
  <c r="F146" i="27" s="1"/>
  <c r="F147" i="27" s="1"/>
  <c r="F148" i="27" s="1"/>
  <c r="F149" i="27" s="1"/>
  <c r="F150" i="27" s="1"/>
  <c r="F151" i="27" s="1"/>
  <c r="F152" i="27" s="1"/>
  <c r="F153" i="27" s="1"/>
  <c r="F154" i="27" s="1"/>
  <c r="F155" i="27" s="1"/>
  <c r="F156" i="27" s="1"/>
  <c r="F157" i="27" s="1"/>
  <c r="F158" i="27" s="1"/>
  <c r="F159" i="27" s="1"/>
  <c r="F160" i="27" s="1"/>
  <c r="F161" i="27" s="1"/>
  <c r="F162" i="27" s="1"/>
  <c r="F163" i="27" s="1"/>
  <c r="F164" i="27" s="1"/>
  <c r="F165" i="27" s="1"/>
  <c r="F166" i="27" s="1"/>
  <c r="F167" i="27" s="1"/>
  <c r="F168" i="27" s="1"/>
  <c r="F169" i="27" s="1"/>
  <c r="F170" i="27" s="1"/>
  <c r="F171" i="27" s="1"/>
  <c r="F172" i="27" s="1"/>
  <c r="F173" i="27" s="1"/>
  <c r="F174" i="27" s="1"/>
  <c r="F175" i="27" s="1"/>
  <c r="F176" i="27" s="1"/>
  <c r="F177" i="27" s="1"/>
  <c r="F178" i="27" s="1"/>
  <c r="F179" i="27" s="1"/>
  <c r="F180" i="27" s="1"/>
  <c r="F181" i="27" s="1"/>
  <c r="F182" i="27" s="1"/>
  <c r="F183" i="27" s="1"/>
  <c r="F184" i="27" s="1"/>
  <c r="F185" i="27" s="1"/>
  <c r="F186" i="27" s="1"/>
  <c r="F187" i="27" s="1"/>
  <c r="F188" i="27" s="1"/>
  <c r="F189" i="27" s="1"/>
  <c r="F190" i="27" s="1"/>
  <c r="F191" i="27" s="1"/>
  <c r="F192" i="27" s="1"/>
  <c r="F13" i="26"/>
  <c r="F14" i="26" s="1"/>
  <c r="F15" i="26" s="1"/>
  <c r="F16" i="26" s="1"/>
  <c r="F17" i="26" s="1"/>
  <c r="F18" i="26" s="1"/>
  <c r="F19" i="26" s="1"/>
  <c r="F20" i="26" s="1"/>
  <c r="F21" i="26" s="1"/>
  <c r="F22" i="26" s="1"/>
  <c r="F23" i="26" s="1"/>
  <c r="F24" i="26" s="1"/>
  <c r="F25" i="26" s="1"/>
  <c r="F26" i="26" s="1"/>
  <c r="F27" i="26" s="1"/>
  <c r="F28" i="26" s="1"/>
  <c r="F29" i="26" s="1"/>
  <c r="F30" i="26" s="1"/>
  <c r="F31" i="26" s="1"/>
  <c r="F32" i="26" s="1"/>
  <c r="F33" i="26" s="1"/>
  <c r="F34" i="26" s="1"/>
  <c r="F35" i="26" s="1"/>
  <c r="F36" i="26" s="1"/>
  <c r="F37" i="26" s="1"/>
  <c r="F38" i="26" s="1"/>
  <c r="F39" i="26" s="1"/>
  <c r="F40" i="26" s="1"/>
  <c r="F41" i="26" s="1"/>
  <c r="F42" i="26" s="1"/>
  <c r="F43" i="26" s="1"/>
  <c r="F44" i="26" s="1"/>
  <c r="F45" i="26" s="1"/>
  <c r="F46" i="26" s="1"/>
  <c r="F47" i="26" s="1"/>
  <c r="F48" i="26" s="1"/>
  <c r="F49" i="26" s="1"/>
  <c r="F50" i="26" s="1"/>
  <c r="F51" i="26" s="1"/>
  <c r="F52" i="26" s="1"/>
  <c r="F53" i="26" s="1"/>
  <c r="F54" i="26" s="1"/>
  <c r="F55" i="26" s="1"/>
  <c r="F56" i="26" s="1"/>
  <c r="F57" i="26" s="1"/>
  <c r="F58" i="26" s="1"/>
  <c r="F59" i="26" s="1"/>
  <c r="F60" i="26" s="1"/>
  <c r="F61" i="26" s="1"/>
  <c r="F62" i="26" s="1"/>
  <c r="F63" i="26" s="1"/>
  <c r="F64" i="26" s="1"/>
  <c r="F65" i="26" s="1"/>
  <c r="F66" i="26" s="1"/>
  <c r="F67" i="26" s="1"/>
  <c r="F68" i="26" s="1"/>
  <c r="F69" i="26" s="1"/>
  <c r="F70" i="26" s="1"/>
  <c r="F71" i="26" s="1"/>
  <c r="F72" i="26" s="1"/>
  <c r="F73" i="26" s="1"/>
  <c r="F74" i="26" s="1"/>
  <c r="F75" i="26" s="1"/>
  <c r="F76" i="26" s="1"/>
  <c r="F77" i="26" s="1"/>
  <c r="F78" i="26" s="1"/>
  <c r="F79" i="26" s="1"/>
  <c r="F80" i="26" s="1"/>
  <c r="F81" i="26" s="1"/>
  <c r="F82" i="26" s="1"/>
  <c r="F83" i="26" s="1"/>
  <c r="F84" i="26" s="1"/>
  <c r="F85" i="26" s="1"/>
  <c r="F86" i="26" s="1"/>
  <c r="F87" i="26" s="1"/>
  <c r="F88" i="26" s="1"/>
  <c r="F89" i="26" s="1"/>
  <c r="F90" i="26" s="1"/>
  <c r="F91" i="26" s="1"/>
  <c r="F92" i="26" s="1"/>
  <c r="F93" i="26" s="1"/>
  <c r="F94" i="26" s="1"/>
  <c r="F95" i="26" s="1"/>
  <c r="F96" i="26" s="1"/>
  <c r="F97" i="26" s="1"/>
  <c r="F98" i="26" s="1"/>
  <c r="F99" i="26" s="1"/>
  <c r="F100" i="26" s="1"/>
  <c r="F101" i="26" s="1"/>
  <c r="F102" i="26" s="1"/>
  <c r="F103" i="26" s="1"/>
  <c r="F104" i="26" s="1"/>
  <c r="F105" i="26" s="1"/>
  <c r="F106" i="26" s="1"/>
  <c r="F107" i="26" s="1"/>
  <c r="F108" i="26" s="1"/>
  <c r="F109" i="26" s="1"/>
  <c r="F110" i="26" s="1"/>
  <c r="F111" i="26" s="1"/>
  <c r="F112" i="26" s="1"/>
  <c r="F113" i="26" s="1"/>
  <c r="F114" i="26" s="1"/>
  <c r="F115" i="26" s="1"/>
  <c r="F116" i="26" s="1"/>
  <c r="F117" i="26" s="1"/>
  <c r="F118" i="26" s="1"/>
  <c r="F119" i="26" s="1"/>
  <c r="F120" i="26" s="1"/>
  <c r="F121" i="26" s="1"/>
  <c r="F122" i="26" s="1"/>
  <c r="F123" i="26" s="1"/>
  <c r="F124" i="26" s="1"/>
  <c r="F125" i="26" s="1"/>
  <c r="F126" i="26" s="1"/>
  <c r="F127" i="26" s="1"/>
  <c r="F128" i="26" s="1"/>
  <c r="F129" i="26" s="1"/>
  <c r="F130" i="26" s="1"/>
  <c r="F131" i="26" s="1"/>
  <c r="F132" i="26" s="1"/>
  <c r="F133" i="26" s="1"/>
  <c r="F134" i="26" s="1"/>
  <c r="F135" i="26" s="1"/>
  <c r="F136" i="26" s="1"/>
  <c r="F137" i="26" s="1"/>
  <c r="F138" i="26" s="1"/>
  <c r="F139" i="26" s="1"/>
  <c r="F140" i="26" s="1"/>
  <c r="F141" i="26" s="1"/>
  <c r="F142" i="26" s="1"/>
  <c r="F143" i="26" s="1"/>
  <c r="F144" i="26" s="1"/>
  <c r="F145" i="26" s="1"/>
  <c r="F146" i="26" s="1"/>
  <c r="F147" i="26" s="1"/>
  <c r="F148" i="26" s="1"/>
  <c r="F149" i="26" s="1"/>
  <c r="F150" i="26" s="1"/>
  <c r="F151" i="26" s="1"/>
  <c r="F152" i="26" s="1"/>
  <c r="F153" i="26" s="1"/>
  <c r="F154" i="26" s="1"/>
  <c r="F155" i="26" s="1"/>
  <c r="F156" i="26" s="1"/>
  <c r="F157" i="26" s="1"/>
  <c r="F158" i="26" s="1"/>
  <c r="F159" i="26" s="1"/>
  <c r="F160" i="26" s="1"/>
  <c r="F161" i="26" s="1"/>
  <c r="F162" i="26" s="1"/>
  <c r="F163" i="26" s="1"/>
  <c r="F164" i="26" s="1"/>
  <c r="F165" i="26" s="1"/>
  <c r="F166" i="26" s="1"/>
  <c r="F167" i="26" s="1"/>
  <c r="F168" i="26" s="1"/>
  <c r="F169" i="26" s="1"/>
  <c r="F170" i="26" s="1"/>
  <c r="F171" i="26" s="1"/>
  <c r="F172" i="26" s="1"/>
  <c r="F173" i="26" s="1"/>
  <c r="F174" i="26" s="1"/>
  <c r="F175" i="26" s="1"/>
  <c r="F176" i="26" s="1"/>
  <c r="F177" i="26" s="1"/>
  <c r="F178" i="26" s="1"/>
  <c r="F179" i="26" s="1"/>
  <c r="F180" i="26" s="1"/>
  <c r="F181" i="26" s="1"/>
  <c r="F182" i="26" s="1"/>
  <c r="F183" i="26" s="1"/>
  <c r="F184" i="26" s="1"/>
  <c r="F185" i="26" s="1"/>
  <c r="F186" i="26" s="1"/>
  <c r="F187" i="26" s="1"/>
  <c r="F188" i="26" s="1"/>
  <c r="F189" i="26" s="1"/>
  <c r="F190" i="26" s="1"/>
  <c r="F191" i="26" s="1"/>
  <c r="F192" i="26" s="1"/>
  <c r="F14" i="25"/>
  <c r="F15" i="25" s="1"/>
  <c r="F16" i="25" s="1"/>
  <c r="F17" i="25" s="1"/>
  <c r="F18" i="25" s="1"/>
  <c r="F19" i="25" s="1"/>
  <c r="F20" i="25" s="1"/>
  <c r="F21" i="25" s="1"/>
  <c r="F22" i="25" s="1"/>
  <c r="F23" i="25" s="1"/>
  <c r="F24" i="25" s="1"/>
  <c r="F25" i="25" s="1"/>
  <c r="F26" i="25" s="1"/>
  <c r="F27" i="25" s="1"/>
  <c r="F28" i="25" s="1"/>
  <c r="F29" i="25" s="1"/>
  <c r="F30" i="25" s="1"/>
  <c r="F31" i="25" s="1"/>
  <c r="F32" i="25" s="1"/>
  <c r="F33" i="25" s="1"/>
  <c r="F34" i="25" s="1"/>
  <c r="F35" i="25" s="1"/>
  <c r="F36" i="25" s="1"/>
  <c r="F37" i="25" s="1"/>
  <c r="F38" i="25" s="1"/>
  <c r="F39" i="25" s="1"/>
  <c r="F40" i="25" s="1"/>
  <c r="F41" i="25" s="1"/>
  <c r="F42" i="25" s="1"/>
  <c r="F43" i="25" s="1"/>
  <c r="F44" i="25" s="1"/>
  <c r="F45" i="25" s="1"/>
  <c r="F46" i="25" s="1"/>
  <c r="F47" i="25" s="1"/>
  <c r="F48" i="25" s="1"/>
  <c r="F49" i="25" s="1"/>
  <c r="F50" i="25" s="1"/>
  <c r="F51" i="25" s="1"/>
  <c r="F52" i="25" s="1"/>
  <c r="F53" i="25" s="1"/>
  <c r="F54" i="25" s="1"/>
  <c r="F55" i="25" s="1"/>
  <c r="F56" i="25" s="1"/>
  <c r="F57" i="25" s="1"/>
  <c r="F58" i="25" s="1"/>
  <c r="F59" i="25" s="1"/>
  <c r="F60" i="25" s="1"/>
  <c r="F61" i="25" s="1"/>
  <c r="F62" i="25" s="1"/>
  <c r="F63" i="25" s="1"/>
  <c r="F64" i="25" s="1"/>
  <c r="F65" i="25" s="1"/>
  <c r="F66" i="25" s="1"/>
  <c r="F67" i="25" s="1"/>
  <c r="F68" i="25" s="1"/>
  <c r="F69" i="25" s="1"/>
  <c r="F70" i="25" s="1"/>
  <c r="F71" i="25" s="1"/>
  <c r="F72" i="25" s="1"/>
  <c r="F73" i="25" s="1"/>
  <c r="F74" i="25" s="1"/>
  <c r="F75" i="25" s="1"/>
  <c r="F76" i="25" s="1"/>
  <c r="F77" i="25" s="1"/>
  <c r="F78" i="25" s="1"/>
  <c r="F79" i="25" s="1"/>
  <c r="F80" i="25" s="1"/>
  <c r="F81" i="25" s="1"/>
  <c r="F82" i="25" s="1"/>
  <c r="F83" i="25" s="1"/>
  <c r="F84" i="25" s="1"/>
  <c r="F85" i="25" s="1"/>
  <c r="F86" i="25" s="1"/>
  <c r="F87" i="25" s="1"/>
  <c r="F88" i="25" s="1"/>
  <c r="F89" i="25" s="1"/>
  <c r="F90" i="25" s="1"/>
  <c r="F91" i="25" s="1"/>
  <c r="F92" i="25" s="1"/>
  <c r="F93" i="25" s="1"/>
  <c r="F94" i="25" s="1"/>
  <c r="F95" i="25" s="1"/>
  <c r="F96" i="25" s="1"/>
  <c r="F97" i="25" s="1"/>
  <c r="F98" i="25" s="1"/>
  <c r="F99" i="25" s="1"/>
  <c r="F100" i="25" s="1"/>
  <c r="F101" i="25" s="1"/>
  <c r="F102" i="25" s="1"/>
  <c r="F103" i="25" s="1"/>
  <c r="F104" i="25" s="1"/>
  <c r="F105" i="25" s="1"/>
  <c r="F106" i="25" s="1"/>
  <c r="F107" i="25" s="1"/>
  <c r="F108" i="25" s="1"/>
  <c r="F109" i="25" s="1"/>
  <c r="F110" i="25" s="1"/>
  <c r="F111" i="25" s="1"/>
  <c r="F112" i="25" s="1"/>
  <c r="F113" i="25" s="1"/>
  <c r="F114" i="25" s="1"/>
  <c r="F115" i="25" s="1"/>
  <c r="F116" i="25" s="1"/>
  <c r="F117" i="25" s="1"/>
  <c r="F118" i="25" s="1"/>
  <c r="F119" i="25" s="1"/>
  <c r="F120" i="25" s="1"/>
  <c r="F121" i="25" s="1"/>
  <c r="F122" i="25" s="1"/>
  <c r="F123" i="25" s="1"/>
  <c r="F124" i="25" s="1"/>
  <c r="F125" i="25" s="1"/>
  <c r="F126" i="25" s="1"/>
  <c r="F127" i="25" s="1"/>
  <c r="F128" i="25" s="1"/>
  <c r="F129" i="25" s="1"/>
  <c r="F130" i="25" s="1"/>
  <c r="F131" i="25" s="1"/>
  <c r="F132" i="25" s="1"/>
  <c r="F133" i="25" s="1"/>
  <c r="F134" i="25" s="1"/>
  <c r="F135" i="25" s="1"/>
  <c r="F136" i="25" s="1"/>
  <c r="F137" i="25" s="1"/>
  <c r="F138" i="25" s="1"/>
  <c r="F139" i="25" s="1"/>
  <c r="F140" i="25" s="1"/>
  <c r="F141" i="25" s="1"/>
  <c r="F142" i="25" s="1"/>
  <c r="F143" i="25" s="1"/>
  <c r="F144" i="25" s="1"/>
  <c r="F145" i="25" s="1"/>
  <c r="F146" i="25" s="1"/>
  <c r="F147" i="25" s="1"/>
  <c r="F148" i="25" s="1"/>
  <c r="F149" i="25" s="1"/>
  <c r="F150" i="25" s="1"/>
  <c r="F151" i="25" s="1"/>
  <c r="F152" i="25" s="1"/>
  <c r="F153" i="25" s="1"/>
  <c r="F154" i="25" s="1"/>
  <c r="F155" i="25" s="1"/>
  <c r="F156" i="25" s="1"/>
  <c r="F157" i="25" s="1"/>
  <c r="F158" i="25" s="1"/>
  <c r="F159" i="25" s="1"/>
  <c r="F160" i="25" s="1"/>
  <c r="F161" i="25" s="1"/>
  <c r="F162" i="25" s="1"/>
  <c r="F163" i="25" s="1"/>
  <c r="F164" i="25" s="1"/>
  <c r="F165" i="25" s="1"/>
  <c r="F166" i="25" s="1"/>
  <c r="F167" i="25" s="1"/>
  <c r="F168" i="25" s="1"/>
  <c r="F169" i="25" s="1"/>
  <c r="F170" i="25" s="1"/>
  <c r="F171" i="25" s="1"/>
  <c r="F172" i="25" s="1"/>
  <c r="F173" i="25" s="1"/>
  <c r="F174" i="25" s="1"/>
  <c r="F175" i="25" s="1"/>
  <c r="F176" i="25" s="1"/>
  <c r="F177" i="25" s="1"/>
  <c r="F178" i="25" s="1"/>
  <c r="F179" i="25" s="1"/>
  <c r="F180" i="25" s="1"/>
  <c r="F181" i="25" s="1"/>
  <c r="F182" i="25" s="1"/>
  <c r="F183" i="25" s="1"/>
  <c r="F184" i="25" s="1"/>
  <c r="F185" i="25" s="1"/>
  <c r="F186" i="25" s="1"/>
  <c r="F187" i="25" s="1"/>
  <c r="F188" i="25" s="1"/>
  <c r="F189" i="25" s="1"/>
  <c r="F190" i="25" s="1"/>
  <c r="F191" i="25" s="1"/>
  <c r="F192" i="25" s="1"/>
  <c r="H116" i="25"/>
  <c r="H104" i="25"/>
  <c r="H92" i="25"/>
  <c r="G28" i="24" l="1"/>
  <c r="B17" i="23"/>
  <c r="B5" i="23"/>
  <c r="A37" i="24"/>
  <c r="I33" i="24"/>
  <c r="K24" i="24"/>
  <c r="M17" i="24"/>
  <c r="A2" i="24"/>
  <c r="A1" i="24"/>
  <c r="F13" i="23"/>
  <c r="H6" i="23"/>
  <c r="K24" i="22"/>
  <c r="M17" i="22"/>
  <c r="I33" i="22"/>
  <c r="I18" i="22"/>
  <c r="A2" i="22"/>
  <c r="A1" i="22"/>
  <c r="B11" i="23" l="1"/>
  <c r="B13" i="23" s="1"/>
  <c r="F10" i="22"/>
  <c r="A37" i="22"/>
  <c r="H6" i="21"/>
  <c r="G28" i="22"/>
  <c r="B18" i="21"/>
  <c r="B8" i="21"/>
  <c r="F14" i="21"/>
  <c r="F16" i="22"/>
  <c r="G16" i="22" s="1"/>
  <c r="F15" i="24" s="1"/>
  <c r="F16" i="24" s="1"/>
  <c r="G16" i="24" s="1"/>
  <c r="F13" i="22"/>
  <c r="G13" i="22" s="1"/>
  <c r="F12" i="24" s="1"/>
  <c r="F13" i="24" s="1"/>
  <c r="G13" i="24" s="1"/>
  <c r="F15" i="23" l="1"/>
  <c r="F31" i="23" s="1"/>
  <c r="H11" i="23"/>
  <c r="G10" i="22"/>
  <c r="F9" i="24" s="1"/>
  <c r="K18" i="22"/>
  <c r="J20" i="22" s="1"/>
  <c r="B28" i="21"/>
  <c r="F10" i="24" l="1"/>
  <c r="I18" i="24"/>
  <c r="K36" i="22"/>
  <c r="I16" i="22"/>
  <c r="B12" i="21"/>
  <c r="B29" i="21"/>
  <c r="M28" i="21" s="1"/>
  <c r="G35" i="22"/>
  <c r="G10" i="24" l="1"/>
  <c r="B27" i="23"/>
  <c r="B28" i="23" s="1"/>
  <c r="K18" i="24"/>
  <c r="J20" i="24" s="1"/>
  <c r="B14" i="21"/>
  <c r="H12" i="21"/>
  <c r="F16" i="21"/>
  <c r="M27" i="23" l="1"/>
  <c r="B29" i="23"/>
  <c r="G35" i="24"/>
  <c r="I16" i="24"/>
  <c r="K36" i="24"/>
  <c r="F32" i="21"/>
  <c r="B30" i="21" s="1"/>
  <c r="B9" i="24" l="1"/>
  <c r="G29" i="23"/>
  <c r="B31" i="23"/>
  <c r="G30" i="21"/>
  <c r="B34" i="21"/>
  <c r="B9" i="22"/>
  <c r="B10" i="22" s="1"/>
  <c r="C11" i="22" s="1"/>
  <c r="B32" i="21"/>
  <c r="C35" i="22" l="1"/>
  <c r="C37" i="22" s="1"/>
  <c r="B7" i="24"/>
  <c r="B10" i="24" s="1"/>
  <c r="C11" i="24" s="1"/>
  <c r="C35" i="24" s="1"/>
  <c r="C37" i="24" s="1"/>
</calcChain>
</file>

<file path=xl/sharedStrings.xml><?xml version="1.0" encoding="utf-8"?>
<sst xmlns="http://schemas.openxmlformats.org/spreadsheetml/2006/main" count="204" uniqueCount="87">
  <si>
    <t>Assets</t>
  </si>
  <si>
    <t>Loan &amp; Advance</t>
  </si>
  <si>
    <t>Sundry Creditors</t>
  </si>
  <si>
    <t>Sundry Debtors :-</t>
  </si>
  <si>
    <t xml:space="preserve">MSEB Deposit </t>
  </si>
  <si>
    <t>PARTICULAR</t>
  </si>
  <si>
    <t>AMOUNT</t>
  </si>
  <si>
    <t>Opening Stock</t>
  </si>
  <si>
    <t>Closing Stock</t>
  </si>
  <si>
    <t>Gross Profit C/F</t>
  </si>
  <si>
    <t>Printing &amp; Stationery</t>
  </si>
  <si>
    <t>Carriage Outwards</t>
  </si>
  <si>
    <t>Postage &amp; Telephone</t>
  </si>
  <si>
    <t>Conveynce &amp; Expenses</t>
  </si>
  <si>
    <t>Repair &amp; Maintanance</t>
  </si>
  <si>
    <t>Depreciation</t>
  </si>
  <si>
    <t>Net Profit :-</t>
  </si>
  <si>
    <t>Total : -</t>
  </si>
  <si>
    <t>Total :-</t>
  </si>
  <si>
    <t>Opening Balance</t>
  </si>
  <si>
    <t>Less :- Drawing</t>
  </si>
  <si>
    <t xml:space="preserve">Cash in Hand     </t>
  </si>
  <si>
    <t>CAPITAL A/C</t>
  </si>
  <si>
    <t>FIXED ASSTES :</t>
  </si>
  <si>
    <t>Add :-During the year</t>
  </si>
  <si>
    <t>CASH &amp; BANK BALANCE</t>
  </si>
  <si>
    <t>CLOSING STOCK :</t>
  </si>
  <si>
    <t>CURRENT  ASSETS :</t>
  </si>
  <si>
    <t>SECURED LOAN :</t>
  </si>
  <si>
    <t>PROVISIONS  :</t>
  </si>
  <si>
    <t xml:space="preserve"> </t>
  </si>
  <si>
    <t>Amount</t>
  </si>
  <si>
    <t xml:space="preserve">Electricity Exp. Payable </t>
  </si>
  <si>
    <t xml:space="preserve">Less:- Depr. @15% </t>
  </si>
  <si>
    <t>DEPOSIT &amp; INVESTMENT</t>
  </si>
  <si>
    <t>Proprietor</t>
  </si>
  <si>
    <t xml:space="preserve"> Propritor</t>
  </si>
  <si>
    <t>Interest Paid of Loan</t>
  </si>
  <si>
    <t>Bank Charges &amp; Comission</t>
  </si>
  <si>
    <t>Insurance Paid</t>
  </si>
  <si>
    <t>Accounting  Charges</t>
  </si>
  <si>
    <t>Ward No.2, Gumthala, Kamptee Road, Nagpur 441104</t>
  </si>
  <si>
    <t>Swaraj Electricals and Hardware</t>
  </si>
  <si>
    <t xml:space="preserve"> Profit &amp; Loss A/C For the Year Ednding 31st March 2025</t>
  </si>
  <si>
    <t>BAIPD1932K</t>
  </si>
  <si>
    <t>For Swaraj Electricals and Hardware</t>
  </si>
  <si>
    <t>HDB BANK  Loan</t>
  </si>
  <si>
    <t>YES Bank (Vehical Loan)</t>
  </si>
  <si>
    <t>Shop &amp; Builiding</t>
  </si>
  <si>
    <t>Vehical</t>
  </si>
  <si>
    <t>Computer &amp; Printers</t>
  </si>
  <si>
    <t xml:space="preserve">Furniture  &amp; Fixture </t>
  </si>
  <si>
    <t xml:space="preserve">Less:- Depr. @10% </t>
  </si>
  <si>
    <t xml:space="preserve">Less:- Depr. @40% </t>
  </si>
  <si>
    <t xml:space="preserve">Sales </t>
  </si>
  <si>
    <t>Purchase</t>
  </si>
  <si>
    <t>Transportation &amp; Carting</t>
  </si>
  <si>
    <t>Salary to Staff</t>
  </si>
  <si>
    <t>Legal &amp; Professional Fees</t>
  </si>
  <si>
    <t>Shop &amp; Misc Expenses</t>
  </si>
  <si>
    <t>Electricity Exp</t>
  </si>
  <si>
    <t>Central Bank Of India (SB A/C)</t>
  </si>
  <si>
    <t>Central Bank Of India (CA A/C)</t>
  </si>
  <si>
    <t>Salary Payable</t>
  </si>
  <si>
    <t>Add: Profit During the year</t>
  </si>
  <si>
    <t>Liabilites</t>
  </si>
  <si>
    <t>CURRENT LIABILITES:</t>
  </si>
  <si>
    <t>Projected Balance Sheet As on 31st March 2025</t>
  </si>
  <si>
    <t>Provisional Profit &amp; Loss A/C For the Year Ending 31st March 2026</t>
  </si>
  <si>
    <t>Provisional  Balance Sheet As on 31st March 2026</t>
  </si>
  <si>
    <t>VEHICAL</t>
  </si>
  <si>
    <t>Sundaram Finance</t>
  </si>
  <si>
    <t>DOWN PAYMENT</t>
  </si>
  <si>
    <t>FINAL PRINIUM</t>
  </si>
  <si>
    <t>INTEREST RATE</t>
  </si>
  <si>
    <t>PA</t>
  </si>
  <si>
    <t>PERIOD</t>
  </si>
  <si>
    <t>YEAR</t>
  </si>
  <si>
    <t>NO OF INSTALLMENT</t>
  </si>
  <si>
    <t>MONTH</t>
  </si>
  <si>
    <t>INTREST</t>
  </si>
  <si>
    <t>INSTALLMENT</t>
  </si>
  <si>
    <t>SNO</t>
  </si>
  <si>
    <t>PRINCIPLE</t>
  </si>
  <si>
    <t>INTERST</t>
  </si>
  <si>
    <t>BALANCE</t>
  </si>
  <si>
    <t>Aditya Birla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</si>
</sst>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sz val="12"/>
      <color rgb="FFFF0000"/>
      <name val="Cambria"/>
      <family val="1"/>
      <scheme val="major"/>
    </font>
    <font>
      <sz val="11"/>
      <name val="Cambria"/>
      <family val="1"/>
      <scheme val="major"/>
    </font>
    <font>
      <sz val="12"/>
      <color theme="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/>
    <xf numFmtId="2" fontId="1" fillId="0" borderId="1" xfId="0" applyNumberFormat="1" applyFont="1" applyBorder="1"/>
    <xf numFmtId="2" fontId="1" fillId="0" borderId="2" xfId="0" applyNumberFormat="1" applyFont="1" applyBorder="1"/>
    <xf numFmtId="0" fontId="1" fillId="0" borderId="1" xfId="0" applyFont="1" applyBorder="1"/>
    <xf numFmtId="0" fontId="4" fillId="0" borderId="0" xfId="0" applyFont="1"/>
    <xf numFmtId="2" fontId="4" fillId="0" borderId="0" xfId="0" applyNumberFormat="1" applyFont="1"/>
    <xf numFmtId="164" fontId="5" fillId="0" borderId="0" xfId="0" applyNumberFormat="1" applyFont="1"/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2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/>
    <xf numFmtId="2" fontId="6" fillId="0" borderId="0" xfId="0" applyNumberFormat="1" applyFont="1"/>
    <xf numFmtId="2" fontId="7" fillId="0" borderId="0" xfId="0" applyNumberFormat="1" applyFont="1"/>
    <xf numFmtId="0" fontId="7" fillId="0" borderId="0" xfId="0" applyFont="1"/>
    <xf numFmtId="0" fontId="1" fillId="0" borderId="0" xfId="0" quotePrefix="1" applyFont="1" applyAlignment="1">
      <alignment horizontal="left"/>
    </xf>
    <xf numFmtId="0" fontId="4" fillId="0" borderId="0" xfId="0" quotePrefix="1" applyFont="1" applyAlignment="1">
      <alignment horizontal="left"/>
    </xf>
    <xf numFmtId="2" fontId="5" fillId="0" borderId="0" xfId="0" applyNumberFormat="1" applyFont="1"/>
    <xf numFmtId="0" fontId="3" fillId="0" borderId="0" xfId="0" quotePrefix="1" applyFont="1" applyAlignment="1">
      <alignment horizontal="left"/>
    </xf>
    <xf numFmtId="0" fontId="1" fillId="0" borderId="1" xfId="0" quotePrefix="1" applyFont="1" applyBorder="1" applyAlignment="1">
      <alignment horizontal="center"/>
    </xf>
    <xf numFmtId="2" fontId="1" fillId="2" borderId="0" xfId="0" applyNumberFormat="1" applyFont="1" applyFill="1"/>
    <xf numFmtId="0" fontId="1" fillId="2" borderId="0" xfId="0" applyFont="1" applyFill="1"/>
    <xf numFmtId="2" fontId="1" fillId="3" borderId="0" xfId="0" applyNumberFormat="1" applyFont="1" applyFill="1"/>
    <xf numFmtId="0" fontId="0" fillId="2" borderId="4" xfId="0" applyFill="1" applyBorder="1"/>
    <xf numFmtId="1" fontId="0" fillId="2" borderId="4" xfId="0" applyNumberFormat="1" applyFill="1" applyBorder="1"/>
    <xf numFmtId="17" fontId="0" fillId="2" borderId="4" xfId="0" applyNumberFormat="1" applyFill="1" applyBorder="1"/>
    <xf numFmtId="9" fontId="0" fillId="0" borderId="0" xfId="0" applyNumberFormat="1"/>
    <xf numFmtId="10" fontId="0" fillId="0" borderId="0" xfId="0" applyNumberFormat="1"/>
    <xf numFmtId="1" fontId="0" fillId="0" borderId="0" xfId="0" applyNumberFormat="1"/>
    <xf numFmtId="0" fontId="0" fillId="0" borderId="4" xfId="0" applyBorder="1"/>
    <xf numFmtId="17" fontId="0" fillId="0" borderId="4" xfId="0" applyNumberFormat="1" applyBorder="1"/>
    <xf numFmtId="1" fontId="0" fillId="0" borderId="4" xfId="0" applyNumberFormat="1" applyBorder="1"/>
    <xf numFmtId="0" fontId="0" fillId="2" borderId="0" xfId="0" applyFill="1"/>
    <xf numFmtId="1" fontId="0" fillId="2" borderId="0" xfId="0" applyNumberFormat="1" applyFill="1"/>
    <xf numFmtId="0" fontId="1" fillId="2" borderId="0" xfId="0" quotePrefix="1" applyFont="1" applyFill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quotePrefix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2" xfId="0" quotePrefix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opLeftCell="A22" zoomScale="115" zoomScaleNormal="115" workbookViewId="0">
      <selection activeCell="B9" sqref="A9:B9"/>
    </sheetView>
  </sheetViews>
  <sheetFormatPr defaultColWidth="9.15625" defaultRowHeight="15" x14ac:dyDescent="0.5"/>
  <cols>
    <col min="1" max="1" width="27.578125" style="1" customWidth="1"/>
    <col min="2" max="2" width="14.68359375" style="5" bestFit="1" customWidth="1"/>
    <col min="3" max="3" width="2.15625" style="1" customWidth="1"/>
    <col min="4" max="4" width="26.83984375" style="1" customWidth="1"/>
    <col min="5" max="5" width="3.578125" style="1" customWidth="1"/>
    <col min="6" max="6" width="14.68359375" style="5" bestFit="1" customWidth="1"/>
    <col min="7" max="9" width="0" style="1" hidden="1" customWidth="1"/>
    <col min="10" max="12" width="9.15625" style="1"/>
    <col min="13" max="13" width="10.41796875" style="1" bestFit="1" customWidth="1"/>
    <col min="14" max="16384" width="9.15625" style="1"/>
  </cols>
  <sheetData>
    <row r="1" spans="1:8" ht="17.399999999999999" x14ac:dyDescent="0.5">
      <c r="A1" s="49" t="s">
        <v>42</v>
      </c>
      <c r="B1" s="50"/>
      <c r="C1" s="50"/>
      <c r="D1" s="50"/>
      <c r="E1" s="50"/>
      <c r="F1" s="50"/>
    </row>
    <row r="2" spans="1:8" ht="17.399999999999999" x14ac:dyDescent="0.5">
      <c r="A2" s="49" t="s">
        <v>41</v>
      </c>
      <c r="B2" s="50"/>
      <c r="C2" s="50"/>
      <c r="D2" s="50"/>
      <c r="E2" s="50"/>
      <c r="F2" s="50"/>
    </row>
    <row r="3" spans="1:8" ht="21" customHeight="1" x14ac:dyDescent="0.5">
      <c r="A3" s="51" t="s">
        <v>43</v>
      </c>
      <c r="B3" s="52"/>
      <c r="C3" s="52"/>
      <c r="D3" s="52"/>
      <c r="E3" s="52"/>
      <c r="F3" s="52"/>
      <c r="H3" s="25" t="s">
        <v>44</v>
      </c>
    </row>
    <row r="4" spans="1:8" s="4" customFormat="1" x14ac:dyDescent="0.5">
      <c r="A4" s="2" t="s">
        <v>5</v>
      </c>
      <c r="B4" s="3" t="s">
        <v>6</v>
      </c>
      <c r="C4" s="2"/>
      <c r="D4" s="2" t="s">
        <v>5</v>
      </c>
      <c r="E4" s="2"/>
      <c r="F4" s="3" t="s">
        <v>6</v>
      </c>
    </row>
    <row r="5" spans="1:8" x14ac:dyDescent="0.5">
      <c r="A5" s="1" t="s">
        <v>7</v>
      </c>
      <c r="B5" s="5">
        <v>4585450</v>
      </c>
    </row>
    <row r="6" spans="1:8" x14ac:dyDescent="0.5">
      <c r="A6" s="25" t="s">
        <v>55</v>
      </c>
      <c r="B6" s="5">
        <f>8558410-140000+10105+207280</f>
        <v>8635795</v>
      </c>
      <c r="D6" s="25" t="s">
        <v>54</v>
      </c>
      <c r="F6" s="5">
        <v>8258250</v>
      </c>
      <c r="H6" s="1">
        <f>+F6/365</f>
        <v>22625.342465753423</v>
      </c>
    </row>
    <row r="7" spans="1:8" x14ac:dyDescent="0.5">
      <c r="A7" s="1" t="s">
        <v>56</v>
      </c>
      <c r="B7" s="5">
        <v>135680</v>
      </c>
    </row>
    <row r="8" spans="1:8" x14ac:dyDescent="0.5">
      <c r="A8" s="1" t="s">
        <v>57</v>
      </c>
      <c r="B8" s="5">
        <f>22450*12</f>
        <v>269400</v>
      </c>
      <c r="F8" s="5" t="s">
        <v>30</v>
      </c>
    </row>
    <row r="10" spans="1:8" x14ac:dyDescent="0.5">
      <c r="D10" s="1" t="s">
        <v>8</v>
      </c>
      <c r="F10" s="5">
        <v>6485200</v>
      </c>
    </row>
    <row r="12" spans="1:8" x14ac:dyDescent="0.5">
      <c r="A12" s="1" t="s">
        <v>9</v>
      </c>
      <c r="B12" s="5">
        <f>F14-SUM(B5:B11)</f>
        <v>1117125</v>
      </c>
      <c r="H12" s="1">
        <f>B12*100/F6</f>
        <v>13.527381709199892</v>
      </c>
    </row>
    <row r="13" spans="1:8" x14ac:dyDescent="0.5">
      <c r="D13" s="1" t="s">
        <v>30</v>
      </c>
    </row>
    <row r="14" spans="1:8" ht="15.3" thickBot="1" x14ac:dyDescent="0.55000000000000004">
      <c r="B14" s="6">
        <f>SUM(B5:B13)</f>
        <v>14743450</v>
      </c>
      <c r="F14" s="6">
        <f>SUM(F5:F13)</f>
        <v>14743450</v>
      </c>
    </row>
    <row r="15" spans="1:8" ht="15.3" thickTop="1" x14ac:dyDescent="0.5"/>
    <row r="16" spans="1:8" x14ac:dyDescent="0.5">
      <c r="A16" s="1" t="s">
        <v>40</v>
      </c>
      <c r="B16" s="5">
        <v>25000</v>
      </c>
      <c r="D16" s="1" t="s">
        <v>9</v>
      </c>
      <c r="F16" s="5">
        <f>B12</f>
        <v>1117125</v>
      </c>
    </row>
    <row r="17" spans="1:13" x14ac:dyDescent="0.5">
      <c r="A17" s="1" t="s">
        <v>58</v>
      </c>
      <c r="B17" s="5">
        <v>12000</v>
      </c>
    </row>
    <row r="18" spans="1:13" x14ac:dyDescent="0.5">
      <c r="A18" s="1" t="s">
        <v>60</v>
      </c>
      <c r="B18" s="5">
        <f>2568*12</f>
        <v>30816</v>
      </c>
    </row>
    <row r="19" spans="1:13" x14ac:dyDescent="0.5">
      <c r="A19" s="1" t="s">
        <v>10</v>
      </c>
      <c r="B19" s="5">
        <v>9855</v>
      </c>
    </row>
    <row r="20" spans="1:13" x14ac:dyDescent="0.5">
      <c r="A20" s="1" t="s">
        <v>39</v>
      </c>
      <c r="B20" s="5">
        <v>8285</v>
      </c>
    </row>
    <row r="21" spans="1:13" x14ac:dyDescent="0.5">
      <c r="A21" s="25" t="s">
        <v>59</v>
      </c>
      <c r="B21" s="5">
        <v>15435</v>
      </c>
    </row>
    <row r="22" spans="1:13" x14ac:dyDescent="0.5">
      <c r="A22" s="1" t="s">
        <v>11</v>
      </c>
      <c r="B22" s="5">
        <v>45865</v>
      </c>
    </row>
    <row r="23" spans="1:13" x14ac:dyDescent="0.5">
      <c r="A23" s="1" t="s">
        <v>12</v>
      </c>
      <c r="B23" s="5">
        <v>13210</v>
      </c>
    </row>
    <row r="24" spans="1:13" x14ac:dyDescent="0.5">
      <c r="A24" s="1" t="s">
        <v>38</v>
      </c>
      <c r="B24" s="5">
        <v>7657</v>
      </c>
    </row>
    <row r="25" spans="1:13" x14ac:dyDescent="0.5">
      <c r="A25" s="1" t="s">
        <v>37</v>
      </c>
      <c r="B25" s="5">
        <v>51534</v>
      </c>
    </row>
    <row r="26" spans="1:13" x14ac:dyDescent="0.5">
      <c r="A26" s="1" t="s">
        <v>13</v>
      </c>
      <c r="B26" s="5">
        <v>9870</v>
      </c>
    </row>
    <row r="27" spans="1:13" x14ac:dyDescent="0.5">
      <c r="A27" s="1" t="s">
        <v>14</v>
      </c>
      <c r="B27" s="5">
        <v>15950</v>
      </c>
    </row>
    <row r="28" spans="1:13" x14ac:dyDescent="0.5">
      <c r="A28" s="1" t="s">
        <v>15</v>
      </c>
      <c r="B28" s="7">
        <f>'BS-25'!F10+'BS-25'!F13+'BS-25'!F16</f>
        <v>183929</v>
      </c>
      <c r="M28" s="5">
        <f>B29-B28-B25</f>
        <v>193943</v>
      </c>
    </row>
    <row r="29" spans="1:13" x14ac:dyDescent="0.5">
      <c r="B29" s="5">
        <f>SUM(B16:C28)</f>
        <v>429406</v>
      </c>
    </row>
    <row r="30" spans="1:13" x14ac:dyDescent="0.5">
      <c r="A30" s="1" t="s">
        <v>16</v>
      </c>
      <c r="B30" s="5">
        <f>F32-B29</f>
        <v>687719</v>
      </c>
      <c r="D30" s="5"/>
      <c r="G30" s="1">
        <f>B30*100/F6</f>
        <v>8.32766021856931</v>
      </c>
    </row>
    <row r="32" spans="1:13" ht="15.3" thickBot="1" x14ac:dyDescent="0.55000000000000004">
      <c r="A32" s="8" t="s">
        <v>17</v>
      </c>
      <c r="B32" s="6">
        <f>SUM(B29:B31)</f>
        <v>1117125</v>
      </c>
      <c r="C32" s="8"/>
      <c r="D32" s="8" t="s">
        <v>18</v>
      </c>
      <c r="E32" s="8"/>
      <c r="F32" s="6">
        <f>SUM(F16:F31)</f>
        <v>1117125</v>
      </c>
    </row>
    <row r="33" spans="1:6" ht="15.3" thickTop="1" x14ac:dyDescent="0.5"/>
    <row r="34" spans="1:6" x14ac:dyDescent="0.5">
      <c r="B34" s="27">
        <f>+B30-687719</f>
        <v>0</v>
      </c>
      <c r="D34" s="48"/>
      <c r="E34" s="48"/>
      <c r="F34" s="48"/>
    </row>
    <row r="35" spans="1:6" s="9" customFormat="1" x14ac:dyDescent="0.5">
      <c r="A35" s="26" t="s">
        <v>45</v>
      </c>
      <c r="B35" s="10"/>
      <c r="C35" s="11"/>
      <c r="D35" s="48"/>
      <c r="E35" s="48"/>
      <c r="F35" s="48"/>
    </row>
    <row r="36" spans="1:6" s="9" customFormat="1" x14ac:dyDescent="0.5">
      <c r="C36" s="10"/>
      <c r="D36" s="48"/>
      <c r="E36" s="48"/>
      <c r="F36" s="48"/>
    </row>
    <row r="37" spans="1:6" s="9" customFormat="1" x14ac:dyDescent="0.5">
      <c r="C37" s="10"/>
      <c r="D37" s="21"/>
      <c r="E37" s="22"/>
      <c r="F37" s="22"/>
    </row>
    <row r="38" spans="1:6" s="9" customFormat="1" x14ac:dyDescent="0.5">
      <c r="A38" s="12" t="s">
        <v>35</v>
      </c>
      <c r="C38" s="10"/>
      <c r="D38" s="21"/>
      <c r="E38" s="22"/>
      <c r="F38" s="22"/>
    </row>
    <row r="39" spans="1:6" s="9" customFormat="1" x14ac:dyDescent="0.5">
      <c r="B39" s="10"/>
      <c r="C39" s="10"/>
      <c r="D39" s="48"/>
      <c r="E39" s="48"/>
      <c r="F39" s="48"/>
    </row>
    <row r="40" spans="1:6" s="9" customFormat="1" x14ac:dyDescent="0.5">
      <c r="B40" s="10"/>
      <c r="C40" s="10"/>
      <c r="D40" s="48"/>
      <c r="E40" s="48"/>
      <c r="F40" s="48"/>
    </row>
    <row r="41" spans="1:6" s="9" customFormat="1" x14ac:dyDescent="0.5">
      <c r="B41" s="10"/>
      <c r="C41" s="10"/>
      <c r="D41" s="48"/>
      <c r="E41" s="48"/>
      <c r="F41" s="48"/>
    </row>
  </sheetData>
  <mergeCells count="9">
    <mergeCell ref="D39:F39"/>
    <mergeCell ref="D40:F40"/>
    <mergeCell ref="D41:F41"/>
    <mergeCell ref="A1:F1"/>
    <mergeCell ref="A2:F2"/>
    <mergeCell ref="A3:F3"/>
    <mergeCell ref="D34:F34"/>
    <mergeCell ref="D35:F35"/>
    <mergeCell ref="D36:F3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topLeftCell="A4" zoomScale="130" zoomScaleNormal="130" workbookViewId="0">
      <selection activeCell="A13" sqref="A1:XFD1048576"/>
    </sheetView>
  </sheetViews>
  <sheetFormatPr defaultColWidth="9.15625" defaultRowHeight="15" x14ac:dyDescent="0.5"/>
  <cols>
    <col min="1" max="1" width="22.68359375" style="1" customWidth="1"/>
    <col min="2" max="3" width="14.68359375" style="5" bestFit="1" customWidth="1"/>
    <col min="4" max="4" width="1.15625" style="5" customWidth="1"/>
    <col min="5" max="5" width="17.68359375" style="1" customWidth="1"/>
    <col min="6" max="6" width="13.68359375" style="5" bestFit="1" customWidth="1"/>
    <col min="7" max="7" width="15.15625" style="5" bestFit="1" customWidth="1"/>
    <col min="8" max="8" width="9.15625" style="1"/>
    <col min="9" max="9" width="14.68359375" style="1" bestFit="1" customWidth="1"/>
    <col min="10" max="10" width="9.15625" style="1"/>
    <col min="11" max="11" width="12.83984375" style="1" bestFit="1" customWidth="1"/>
    <col min="12" max="12" width="9.15625" style="1"/>
    <col min="13" max="13" width="13.68359375" style="1" bestFit="1" customWidth="1"/>
    <col min="14" max="16384" width="9.15625" style="1"/>
  </cols>
  <sheetData>
    <row r="1" spans="1:9" ht="17.399999999999999" x14ac:dyDescent="0.55000000000000004">
      <c r="A1" s="46" t="str">
        <f>'P&amp;L-25'!A1:F1</f>
        <v>Swaraj Electricals and Hardware</v>
      </c>
      <c r="B1" s="46"/>
      <c r="C1" s="46"/>
      <c r="D1" s="46"/>
      <c r="E1" s="46"/>
      <c r="F1" s="46"/>
      <c r="G1" s="46"/>
    </row>
    <row r="2" spans="1:9" ht="17.399999999999999" x14ac:dyDescent="0.55000000000000004">
      <c r="A2" s="47" t="str">
        <f>'P&amp;L-25'!A2:F2</f>
        <v>Ward No.2, Gumthala, Kamptee Road, Nagpur 441104</v>
      </c>
      <c r="B2" s="46"/>
      <c r="C2" s="46"/>
      <c r="D2" s="46"/>
      <c r="E2" s="46"/>
      <c r="F2" s="46"/>
      <c r="G2" s="46"/>
    </row>
    <row r="3" spans="1:9" ht="17.399999999999999" x14ac:dyDescent="0.55000000000000004">
      <c r="A3" s="46" t="s">
        <v>67</v>
      </c>
      <c r="B3" s="46"/>
      <c r="C3" s="46"/>
      <c r="D3" s="46"/>
      <c r="E3" s="46"/>
      <c r="F3" s="46"/>
      <c r="G3" s="46"/>
    </row>
    <row r="4" spans="1:9" ht="15.3" thickBot="1" x14ac:dyDescent="0.55000000000000004">
      <c r="A4" s="29" t="s">
        <v>65</v>
      </c>
      <c r="B4" s="14"/>
      <c r="C4" s="14" t="s">
        <v>31</v>
      </c>
      <c r="D4" s="14"/>
      <c r="E4" s="13" t="s">
        <v>0</v>
      </c>
      <c r="F4" s="14"/>
      <c r="G4" s="14" t="s">
        <v>31</v>
      </c>
    </row>
    <row r="5" spans="1:9" ht="15.3" thickTop="1" x14ac:dyDescent="0.5">
      <c r="A5" s="4"/>
      <c r="B5" s="15"/>
      <c r="C5" s="15"/>
      <c r="D5" s="15"/>
      <c r="E5" s="4"/>
      <c r="F5" s="15"/>
      <c r="G5" s="15"/>
    </row>
    <row r="6" spans="1:9" x14ac:dyDescent="0.5">
      <c r="A6" s="16" t="s">
        <v>22</v>
      </c>
      <c r="B6" s="15"/>
      <c r="C6" s="15"/>
      <c r="D6" s="15"/>
      <c r="E6" s="17" t="s">
        <v>23</v>
      </c>
    </row>
    <row r="7" spans="1:9" x14ac:dyDescent="0.5">
      <c r="A7" s="1" t="s">
        <v>19</v>
      </c>
      <c r="B7" s="5">
        <v>15090200</v>
      </c>
      <c r="E7" s="25" t="s">
        <v>48</v>
      </c>
      <c r="G7" s="5">
        <v>8545500</v>
      </c>
    </row>
    <row r="8" spans="1:9" x14ac:dyDescent="0.5">
      <c r="A8" s="1" t="s">
        <v>24</v>
      </c>
      <c r="B8" s="5">
        <v>0</v>
      </c>
    </row>
    <row r="9" spans="1:9" x14ac:dyDescent="0.5">
      <c r="A9" s="25" t="s">
        <v>64</v>
      </c>
      <c r="B9" s="7">
        <f>'P&amp;L-25'!B30</f>
        <v>687719</v>
      </c>
      <c r="E9" s="25" t="s">
        <v>49</v>
      </c>
      <c r="F9" s="5">
        <v>857450</v>
      </c>
    </row>
    <row r="10" spans="1:9" x14ac:dyDescent="0.5">
      <c r="B10" s="5">
        <f>SUM(B7:B9)</f>
        <v>15777919</v>
      </c>
      <c r="E10" s="1" t="s">
        <v>33</v>
      </c>
      <c r="F10" s="7">
        <f>F9*15%-0.5</f>
        <v>128617</v>
      </c>
      <c r="G10" s="5">
        <f>+F9-F10</f>
        <v>728833</v>
      </c>
    </row>
    <row r="11" spans="1:9" x14ac:dyDescent="0.5">
      <c r="A11" s="1" t="s">
        <v>20</v>
      </c>
      <c r="B11" s="7">
        <v>541500</v>
      </c>
      <c r="C11" s="30">
        <f>B10-B11</f>
        <v>15236419</v>
      </c>
    </row>
    <row r="12" spans="1:9" x14ac:dyDescent="0.5">
      <c r="E12" s="1" t="s">
        <v>50</v>
      </c>
      <c r="F12" s="5">
        <v>74580</v>
      </c>
    </row>
    <row r="13" spans="1:9" x14ac:dyDescent="0.5">
      <c r="E13" s="25" t="s">
        <v>53</v>
      </c>
      <c r="F13" s="7">
        <f>+F12*40%</f>
        <v>29832</v>
      </c>
      <c r="G13" s="5">
        <f>+F12-F13</f>
        <v>44748</v>
      </c>
    </row>
    <row r="14" spans="1:9" x14ac:dyDescent="0.5">
      <c r="A14" s="17" t="s">
        <v>28</v>
      </c>
    </row>
    <row r="15" spans="1:9" x14ac:dyDescent="0.5">
      <c r="A15" s="25" t="s">
        <v>47</v>
      </c>
      <c r="B15" s="23"/>
      <c r="C15" s="30">
        <v>554500</v>
      </c>
      <c r="E15" s="1" t="s">
        <v>51</v>
      </c>
      <c r="F15" s="5">
        <v>254800</v>
      </c>
    </row>
    <row r="16" spans="1:9" x14ac:dyDescent="0.5">
      <c r="A16" s="1" t="s">
        <v>46</v>
      </c>
      <c r="B16" s="23"/>
      <c r="C16" s="30">
        <v>85740</v>
      </c>
      <c r="D16" s="18"/>
      <c r="E16" s="25" t="s">
        <v>52</v>
      </c>
      <c r="F16" s="7">
        <f>+F15*10%</f>
        <v>25480</v>
      </c>
      <c r="G16" s="30">
        <f>+F15-F16</f>
        <v>229320</v>
      </c>
      <c r="H16" s="31"/>
      <c r="I16" s="30">
        <f>SUM(G6:G16)</f>
        <v>9548401</v>
      </c>
    </row>
    <row r="17" spans="1:13" x14ac:dyDescent="0.5">
      <c r="B17" s="23"/>
      <c r="M17" s="5">
        <f>SUM(C15:C16)</f>
        <v>640240</v>
      </c>
    </row>
    <row r="18" spans="1:13" x14ac:dyDescent="0.5">
      <c r="B18" s="24"/>
      <c r="C18" s="10"/>
      <c r="I18" s="5">
        <f>G7+F9+F12+F15</f>
        <v>9732330</v>
      </c>
      <c r="K18" s="5">
        <f>F10+F13+F16</f>
        <v>183929</v>
      </c>
    </row>
    <row r="19" spans="1:13" x14ac:dyDescent="0.5">
      <c r="A19" s="28" t="s">
        <v>66</v>
      </c>
      <c r="E19" s="17" t="s">
        <v>1</v>
      </c>
      <c r="G19" s="5">
        <v>0</v>
      </c>
    </row>
    <row r="20" spans="1:13" x14ac:dyDescent="0.5">
      <c r="A20" s="1" t="s">
        <v>2</v>
      </c>
      <c r="C20" s="30">
        <v>623530</v>
      </c>
      <c r="J20" s="1">
        <f>+K18*100/I18</f>
        <v>1.8898763194425179</v>
      </c>
    </row>
    <row r="21" spans="1:13" x14ac:dyDescent="0.5">
      <c r="B21" s="1"/>
      <c r="C21" s="1"/>
      <c r="E21" s="17" t="s">
        <v>34</v>
      </c>
    </row>
    <row r="22" spans="1:13" x14ac:dyDescent="0.5">
      <c r="A22" s="17" t="s">
        <v>29</v>
      </c>
      <c r="E22" s="1" t="s">
        <v>4</v>
      </c>
      <c r="G22" s="30">
        <v>5000</v>
      </c>
    </row>
    <row r="23" spans="1:13" x14ac:dyDescent="0.5">
      <c r="A23" s="1" t="s">
        <v>63</v>
      </c>
      <c r="C23" s="5">
        <v>22950</v>
      </c>
    </row>
    <row r="24" spans="1:13" x14ac:dyDescent="0.5">
      <c r="A24" s="1" t="s">
        <v>32</v>
      </c>
      <c r="C24" s="5">
        <v>2535</v>
      </c>
      <c r="K24" s="5">
        <f>SUM(C23:C24)</f>
        <v>25485</v>
      </c>
    </row>
    <row r="25" spans="1:13" x14ac:dyDescent="0.5">
      <c r="B25" s="1"/>
      <c r="C25" s="1"/>
      <c r="E25" s="17" t="s">
        <v>27</v>
      </c>
    </row>
    <row r="26" spans="1:13" x14ac:dyDescent="0.5">
      <c r="B26" s="1"/>
      <c r="C26" s="1"/>
      <c r="E26" s="1" t="s">
        <v>3</v>
      </c>
      <c r="G26" s="30">
        <v>458460</v>
      </c>
    </row>
    <row r="27" spans="1:13" x14ac:dyDescent="0.5">
      <c r="B27" s="1"/>
      <c r="C27" s="1"/>
    </row>
    <row r="28" spans="1:13" x14ac:dyDescent="0.5">
      <c r="B28" s="1"/>
      <c r="C28" s="1"/>
      <c r="E28" s="17" t="s">
        <v>26</v>
      </c>
      <c r="G28" s="30">
        <f>'P&amp;L-25'!F10</f>
        <v>6485200</v>
      </c>
    </row>
    <row r="29" spans="1:13" x14ac:dyDescent="0.5">
      <c r="B29" s="1"/>
      <c r="C29" s="1"/>
    </row>
    <row r="30" spans="1:13" x14ac:dyDescent="0.5">
      <c r="B30" s="1"/>
      <c r="C30" s="1"/>
      <c r="E30" s="17" t="s">
        <v>25</v>
      </c>
    </row>
    <row r="31" spans="1:13" x14ac:dyDescent="0.5">
      <c r="B31" s="1"/>
      <c r="C31" s="1"/>
      <c r="E31" s="1" t="s">
        <v>21</v>
      </c>
      <c r="G31" s="30">
        <v>25683.83</v>
      </c>
      <c r="H31" s="31"/>
      <c r="I31" s="31"/>
    </row>
    <row r="32" spans="1:13" x14ac:dyDescent="0.5">
      <c r="B32" s="1"/>
      <c r="C32" s="1"/>
      <c r="E32" s="25" t="s">
        <v>62</v>
      </c>
      <c r="G32" s="30">
        <v>2264.88</v>
      </c>
      <c r="H32" s="31"/>
      <c r="I32" s="31"/>
    </row>
    <row r="33" spans="1:11" x14ac:dyDescent="0.5">
      <c r="B33" s="1"/>
      <c r="C33" s="1"/>
      <c r="E33" s="25" t="s">
        <v>61</v>
      </c>
      <c r="G33" s="30">
        <v>664.29</v>
      </c>
      <c r="H33" s="31"/>
      <c r="I33" s="30">
        <f>SUM(G31:G33)</f>
        <v>28613.000000000004</v>
      </c>
    </row>
    <row r="35" spans="1:11" ht="15.3" thickBot="1" x14ac:dyDescent="0.55000000000000004">
      <c r="A35" s="19" t="s">
        <v>18</v>
      </c>
      <c r="B35" s="6"/>
      <c r="C35" s="6">
        <f>SUM(C7:C34)</f>
        <v>16525674</v>
      </c>
      <c r="D35" s="6"/>
      <c r="E35" s="19" t="s">
        <v>18</v>
      </c>
      <c r="F35" s="6"/>
      <c r="G35" s="6">
        <f>SUM(G7:G34)</f>
        <v>16525674</v>
      </c>
    </row>
    <row r="36" spans="1:11" ht="15.3" thickTop="1" x14ac:dyDescent="0.5">
      <c r="K36" s="5">
        <f>SUM(G6:G34)</f>
        <v>16525674</v>
      </c>
    </row>
    <row r="37" spans="1:11" x14ac:dyDescent="0.5">
      <c r="A37" s="1" t="str">
        <f>'P&amp;L-25'!A35</f>
        <v>For Swaraj Electricals and Hardware</v>
      </c>
      <c r="C37" s="27">
        <f>C35-G35</f>
        <v>0</v>
      </c>
      <c r="E37" s="45"/>
      <c r="F37" s="45"/>
      <c r="G37" s="45"/>
    </row>
    <row r="38" spans="1:11" x14ac:dyDescent="0.5">
      <c r="E38" s="45"/>
      <c r="F38" s="45"/>
      <c r="G38" s="45"/>
    </row>
    <row r="39" spans="1:11" x14ac:dyDescent="0.5">
      <c r="A39" s="20" t="s">
        <v>36</v>
      </c>
      <c r="E39" s="9"/>
      <c r="F39" s="10"/>
      <c r="G39" s="10"/>
    </row>
    <row r="40" spans="1:11" x14ac:dyDescent="0.5">
      <c r="E40" s="9"/>
      <c r="F40" s="10"/>
      <c r="G40" s="10"/>
    </row>
    <row r="41" spans="1:11" x14ac:dyDescent="0.5">
      <c r="E41" s="9"/>
      <c r="F41" s="10"/>
      <c r="G41" s="10"/>
    </row>
    <row r="42" spans="1:11" x14ac:dyDescent="0.5">
      <c r="E42" s="45"/>
      <c r="F42" s="45"/>
      <c r="G42" s="45"/>
    </row>
    <row r="43" spans="1:11" x14ac:dyDescent="0.5">
      <c r="E43" s="45"/>
      <c r="F43" s="45"/>
      <c r="G43" s="45"/>
    </row>
    <row r="44" spans="1:11" x14ac:dyDescent="0.5">
      <c r="E44" s="45"/>
      <c r="F44" s="45"/>
      <c r="G44" s="45"/>
    </row>
  </sheetData>
  <mergeCells count="8">
    <mergeCell ref="E43:G43"/>
    <mergeCell ref="E44:G44"/>
    <mergeCell ref="A1:G1"/>
    <mergeCell ref="A2:G2"/>
    <mergeCell ref="A3:G3"/>
    <mergeCell ref="E37:G37"/>
    <mergeCell ref="E38:G38"/>
    <mergeCell ref="E42:G42"/>
  </mergeCells>
  <pageMargins left="0.32" right="0.16" top="0.48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0"/>
  <sheetViews>
    <sheetView topLeftCell="A22" workbookViewId="0">
      <selection activeCell="B24" sqref="B24"/>
    </sheetView>
  </sheetViews>
  <sheetFormatPr defaultColWidth="9.15625" defaultRowHeight="15" x14ac:dyDescent="0.5"/>
  <cols>
    <col min="1" max="1" width="27.578125" style="1" customWidth="1"/>
    <col min="2" max="2" width="14.68359375" style="5" bestFit="1" customWidth="1"/>
    <col min="3" max="3" width="2.15625" style="1" customWidth="1"/>
    <col min="4" max="4" width="26.83984375" style="1" customWidth="1"/>
    <col min="5" max="5" width="3.578125" style="1" customWidth="1"/>
    <col min="6" max="6" width="14.68359375" style="5" bestFit="1" customWidth="1"/>
    <col min="7" max="9" width="0" style="1" hidden="1" customWidth="1"/>
    <col min="10" max="12" width="9.15625" style="1"/>
    <col min="13" max="13" width="10.41796875" style="1" bestFit="1" customWidth="1"/>
    <col min="14" max="16384" width="9.15625" style="1"/>
  </cols>
  <sheetData>
    <row r="1" spans="1:8" ht="17.399999999999999" x14ac:dyDescent="0.5">
      <c r="A1" s="49" t="s">
        <v>42</v>
      </c>
      <c r="B1" s="50"/>
      <c r="C1" s="50"/>
      <c r="D1" s="50"/>
      <c r="E1" s="50"/>
      <c r="F1" s="50"/>
    </row>
    <row r="2" spans="1:8" ht="17.399999999999999" x14ac:dyDescent="0.5">
      <c r="A2" s="49" t="s">
        <v>41</v>
      </c>
      <c r="B2" s="50"/>
      <c r="C2" s="50"/>
      <c r="D2" s="50"/>
      <c r="E2" s="50"/>
      <c r="F2" s="50"/>
    </row>
    <row r="3" spans="1:8" ht="21" customHeight="1" x14ac:dyDescent="0.5">
      <c r="A3" s="52" t="s">
        <v>68</v>
      </c>
      <c r="B3" s="52"/>
      <c r="C3" s="52"/>
      <c r="D3" s="52"/>
      <c r="E3" s="52"/>
      <c r="F3" s="52"/>
      <c r="H3" s="25" t="s">
        <v>44</v>
      </c>
    </row>
    <row r="4" spans="1:8" s="4" customFormat="1" x14ac:dyDescent="0.5">
      <c r="A4" s="2" t="s">
        <v>5</v>
      </c>
      <c r="B4" s="3" t="s">
        <v>6</v>
      </c>
      <c r="C4" s="2"/>
      <c r="D4" s="2" t="s">
        <v>5</v>
      </c>
      <c r="E4" s="2"/>
      <c r="F4" s="3" t="s">
        <v>6</v>
      </c>
    </row>
    <row r="5" spans="1:8" x14ac:dyDescent="0.5">
      <c r="A5" s="1" t="s">
        <v>7</v>
      </c>
      <c r="B5" s="5">
        <f>'P&amp;L-25'!F10</f>
        <v>6485200</v>
      </c>
    </row>
    <row r="6" spans="1:8" x14ac:dyDescent="0.5">
      <c r="A6" s="25" t="s">
        <v>55</v>
      </c>
      <c r="B6" s="5">
        <f>7164950+21530</f>
        <v>7186480</v>
      </c>
      <c r="D6" s="25" t="s">
        <v>54</v>
      </c>
      <c r="F6" s="5">
        <v>8825820</v>
      </c>
      <c r="H6" s="1">
        <f>+F6/365</f>
        <v>24180.328767123287</v>
      </c>
    </row>
    <row r="7" spans="1:8" x14ac:dyDescent="0.5">
      <c r="A7" s="1" t="s">
        <v>56</v>
      </c>
      <c r="B7" s="5">
        <v>183560</v>
      </c>
    </row>
    <row r="8" spans="1:8" x14ac:dyDescent="0.5">
      <c r="A8" s="1" t="s">
        <v>57</v>
      </c>
      <c r="B8" s="5">
        <v>293400</v>
      </c>
      <c r="D8" s="1" t="s">
        <v>8</v>
      </c>
      <c r="F8" s="5">
        <v>6838500</v>
      </c>
    </row>
    <row r="9" spans="1:8" x14ac:dyDescent="0.5">
      <c r="F9" s="1"/>
    </row>
    <row r="11" spans="1:8" x14ac:dyDescent="0.5">
      <c r="A11" s="1" t="s">
        <v>9</v>
      </c>
      <c r="B11" s="5">
        <f>F13-SUM(B5:B10)</f>
        <v>1515680</v>
      </c>
      <c r="H11" s="1">
        <f>B11*100/F6</f>
        <v>17.173248491358311</v>
      </c>
    </row>
    <row r="12" spans="1:8" x14ac:dyDescent="0.5">
      <c r="D12" s="1" t="s">
        <v>30</v>
      </c>
    </row>
    <row r="13" spans="1:8" ht="15.3" thickBot="1" x14ac:dyDescent="0.55000000000000004">
      <c r="B13" s="6">
        <f>SUM(B5:B12)</f>
        <v>15664320</v>
      </c>
      <c r="F13" s="6">
        <f>SUM(F5:F12)</f>
        <v>15664320</v>
      </c>
    </row>
    <row r="14" spans="1:8" ht="15.3" thickTop="1" x14ac:dyDescent="0.5"/>
    <row r="15" spans="1:8" x14ac:dyDescent="0.5">
      <c r="A15" s="1" t="s">
        <v>40</v>
      </c>
      <c r="B15" s="5">
        <v>25000</v>
      </c>
      <c r="D15" s="1" t="s">
        <v>9</v>
      </c>
      <c r="F15" s="5">
        <f>B11</f>
        <v>1515680</v>
      </c>
    </row>
    <row r="16" spans="1:8" x14ac:dyDescent="0.5">
      <c r="A16" s="1" t="s">
        <v>58</v>
      </c>
      <c r="B16" s="5">
        <v>11760</v>
      </c>
    </row>
    <row r="17" spans="1:13" x14ac:dyDescent="0.5">
      <c r="A17" s="1" t="s">
        <v>60</v>
      </c>
      <c r="B17" s="5">
        <f>2455*12</f>
        <v>29460</v>
      </c>
    </row>
    <row r="18" spans="1:13" x14ac:dyDescent="0.5">
      <c r="A18" s="1" t="s">
        <v>10</v>
      </c>
      <c r="B18" s="5">
        <v>10985</v>
      </c>
    </row>
    <row r="19" spans="1:13" x14ac:dyDescent="0.5">
      <c r="A19" s="1" t="s">
        <v>39</v>
      </c>
      <c r="B19" s="5">
        <v>9825</v>
      </c>
    </row>
    <row r="20" spans="1:13" x14ac:dyDescent="0.5">
      <c r="A20" s="25" t="s">
        <v>59</v>
      </c>
      <c r="B20" s="5">
        <v>18545</v>
      </c>
    </row>
    <row r="21" spans="1:13" x14ac:dyDescent="0.5">
      <c r="A21" s="1" t="s">
        <v>11</v>
      </c>
      <c r="B21" s="5">
        <v>46585</v>
      </c>
    </row>
    <row r="22" spans="1:13" x14ac:dyDescent="0.5">
      <c r="A22" s="1" t="s">
        <v>12</v>
      </c>
      <c r="B22" s="5">
        <v>15210</v>
      </c>
    </row>
    <row r="23" spans="1:13" x14ac:dyDescent="0.5">
      <c r="A23" s="1" t="s">
        <v>38</v>
      </c>
      <c r="B23" s="5">
        <v>8753</v>
      </c>
    </row>
    <row r="24" spans="1:13" x14ac:dyDescent="0.5">
      <c r="A24" s="1" t="s">
        <v>37</v>
      </c>
      <c r="B24" s="5">
        <f>Yes!H42+HDB!G40+Birla!H29</f>
        <v>207606.64268641692</v>
      </c>
    </row>
    <row r="25" spans="1:13" x14ac:dyDescent="0.5">
      <c r="A25" s="1" t="s">
        <v>13</v>
      </c>
      <c r="B25" s="5">
        <v>10980</v>
      </c>
    </row>
    <row r="26" spans="1:13" x14ac:dyDescent="0.5">
      <c r="A26" s="1" t="s">
        <v>14</v>
      </c>
      <c r="B26" s="5">
        <v>16550</v>
      </c>
    </row>
    <row r="27" spans="1:13" x14ac:dyDescent="0.5">
      <c r="A27" s="1" t="s">
        <v>15</v>
      </c>
      <c r="B27" s="7">
        <f>'BS-2026'!F10+'BS-2026'!F13+'BS-2026'!F16</f>
        <v>150155.65</v>
      </c>
      <c r="M27" s="5">
        <f>B28-B27-B24</f>
        <v>203652.99999999994</v>
      </c>
    </row>
    <row r="28" spans="1:13" x14ac:dyDescent="0.5">
      <c r="B28" s="5">
        <f>SUM(B15:C27)</f>
        <v>561415.29268641688</v>
      </c>
    </row>
    <row r="29" spans="1:13" x14ac:dyDescent="0.5">
      <c r="A29" s="1" t="s">
        <v>16</v>
      </c>
      <c r="B29" s="5">
        <f>F31-B28</f>
        <v>954264.70731358312</v>
      </c>
      <c r="D29" s="5"/>
      <c r="G29" s="1">
        <f>B29*100/F6</f>
        <v>10.812193170873449</v>
      </c>
    </row>
    <row r="31" spans="1:13" ht="15.3" thickBot="1" x14ac:dyDescent="0.55000000000000004">
      <c r="A31" s="8" t="s">
        <v>17</v>
      </c>
      <c r="B31" s="6">
        <f>SUM(B28:B30)</f>
        <v>1515680</v>
      </c>
      <c r="C31" s="8"/>
      <c r="D31" s="8" t="s">
        <v>18</v>
      </c>
      <c r="E31" s="8"/>
      <c r="F31" s="6">
        <f>SUM(F15:F30)</f>
        <v>1515680</v>
      </c>
    </row>
    <row r="32" spans="1:13" ht="15.3" thickTop="1" x14ac:dyDescent="0.5"/>
    <row r="33" spans="1:6" x14ac:dyDescent="0.5">
      <c r="B33" s="27"/>
      <c r="D33" s="48"/>
      <c r="E33" s="48"/>
      <c r="F33" s="48"/>
    </row>
    <row r="34" spans="1:6" s="9" customFormat="1" x14ac:dyDescent="0.5">
      <c r="A34" s="26" t="s">
        <v>45</v>
      </c>
      <c r="B34" s="10"/>
      <c r="C34" s="11"/>
      <c r="D34" s="48"/>
      <c r="E34" s="48"/>
      <c r="F34" s="48"/>
    </row>
    <row r="35" spans="1:6" s="9" customFormat="1" x14ac:dyDescent="0.5">
      <c r="C35" s="10"/>
      <c r="D35" s="48"/>
      <c r="E35" s="48"/>
      <c r="F35" s="48"/>
    </row>
    <row r="36" spans="1:6" s="9" customFormat="1" x14ac:dyDescent="0.5">
      <c r="C36" s="10"/>
      <c r="D36" s="21"/>
      <c r="E36" s="22"/>
      <c r="F36" s="22"/>
    </row>
    <row r="37" spans="1:6" s="9" customFormat="1" x14ac:dyDescent="0.5">
      <c r="A37" s="12" t="s">
        <v>35</v>
      </c>
      <c r="C37" s="10"/>
      <c r="D37" s="21"/>
      <c r="E37" s="22"/>
      <c r="F37" s="22"/>
    </row>
    <row r="38" spans="1:6" s="9" customFormat="1" x14ac:dyDescent="0.5">
      <c r="B38" s="10"/>
      <c r="C38" s="10"/>
      <c r="D38" s="48"/>
      <c r="E38" s="48"/>
      <c r="F38" s="48"/>
    </row>
    <row r="39" spans="1:6" s="9" customFormat="1" x14ac:dyDescent="0.5">
      <c r="B39" s="10"/>
      <c r="C39" s="10"/>
      <c r="D39" s="48"/>
      <c r="E39" s="48"/>
      <c r="F39" s="48"/>
    </row>
    <row r="40" spans="1:6" s="9" customFormat="1" x14ac:dyDescent="0.5">
      <c r="B40" s="10"/>
      <c r="C40" s="10"/>
      <c r="D40" s="48"/>
      <c r="E40" s="48"/>
      <c r="F40" s="48"/>
    </row>
  </sheetData>
  <mergeCells count="9">
    <mergeCell ref="D38:F38"/>
    <mergeCell ref="D39:F39"/>
    <mergeCell ref="D40:F40"/>
    <mergeCell ref="A1:F1"/>
    <mergeCell ref="A2:F2"/>
    <mergeCell ref="A3:F3"/>
    <mergeCell ref="D33:F33"/>
    <mergeCell ref="D34:F34"/>
    <mergeCell ref="D35:F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4"/>
  <sheetViews>
    <sheetView tabSelected="1" workbookViewId="0">
      <selection activeCell="K6" sqref="K6"/>
    </sheetView>
  </sheetViews>
  <sheetFormatPr defaultColWidth="9.15625" defaultRowHeight="15" x14ac:dyDescent="0.5"/>
  <cols>
    <col min="1" max="1" width="22.68359375" style="1" customWidth="1"/>
    <col min="2" max="3" width="14.68359375" style="5" bestFit="1" customWidth="1"/>
    <col min="4" max="4" width="1.15625" style="5" customWidth="1"/>
    <col min="5" max="5" width="19" style="1" customWidth="1"/>
    <col min="6" max="6" width="13.68359375" style="5" bestFit="1" customWidth="1"/>
    <col min="7" max="7" width="15.15625" style="5" bestFit="1" customWidth="1"/>
    <col min="8" max="8" width="9.15625" style="1"/>
    <col min="9" max="9" width="14.68359375" style="1" bestFit="1" customWidth="1"/>
    <col min="10" max="10" width="9.15625" style="1"/>
    <col min="11" max="11" width="12.83984375" style="1" bestFit="1" customWidth="1"/>
    <col min="12" max="12" width="9.15625" style="1"/>
    <col min="13" max="13" width="13.68359375" style="1" bestFit="1" customWidth="1"/>
    <col min="14" max="16384" width="9.15625" style="1"/>
  </cols>
  <sheetData>
    <row r="1" spans="1:9" ht="17.399999999999999" x14ac:dyDescent="0.55000000000000004">
      <c r="A1" s="46" t="str">
        <f>'P&amp;L-25'!A1:F1</f>
        <v>Swaraj Electricals and Hardware</v>
      </c>
      <c r="B1" s="46"/>
      <c r="C1" s="46"/>
      <c r="D1" s="46"/>
      <c r="E1" s="46"/>
      <c r="F1" s="46"/>
      <c r="G1" s="46"/>
    </row>
    <row r="2" spans="1:9" ht="17.399999999999999" x14ac:dyDescent="0.55000000000000004">
      <c r="A2" s="47" t="str">
        <f>'P&amp;L-25'!A2:F2</f>
        <v>Ward No.2, Gumthala, Kamptee Road, Nagpur 441104</v>
      </c>
      <c r="B2" s="46"/>
      <c r="C2" s="46"/>
      <c r="D2" s="46"/>
      <c r="E2" s="46"/>
      <c r="F2" s="46"/>
      <c r="G2" s="46"/>
    </row>
    <row r="3" spans="1:9" ht="17.399999999999999" x14ac:dyDescent="0.55000000000000004">
      <c r="A3" s="46" t="s">
        <v>69</v>
      </c>
      <c r="B3" s="46"/>
      <c r="C3" s="46"/>
      <c r="D3" s="46"/>
      <c r="E3" s="46"/>
      <c r="F3" s="46"/>
      <c r="G3" s="46"/>
    </row>
    <row r="4" spans="1:9" ht="15.3" thickBot="1" x14ac:dyDescent="0.55000000000000004">
      <c r="A4" s="29" t="s">
        <v>65</v>
      </c>
      <c r="B4" s="14"/>
      <c r="C4" s="14" t="s">
        <v>31</v>
      </c>
      <c r="D4" s="14"/>
      <c r="E4" s="13" t="s">
        <v>0</v>
      </c>
      <c r="F4" s="14"/>
      <c r="G4" s="14" t="s">
        <v>31</v>
      </c>
    </row>
    <row r="5" spans="1:9" ht="15.3" thickTop="1" x14ac:dyDescent="0.5">
      <c r="A5" s="4"/>
      <c r="B5" s="15"/>
      <c r="C5" s="15"/>
      <c r="D5" s="15"/>
      <c r="E5" s="4"/>
      <c r="F5" s="15"/>
      <c r="G5" s="15"/>
    </row>
    <row r="6" spans="1:9" x14ac:dyDescent="0.5">
      <c r="A6" s="16" t="s">
        <v>22</v>
      </c>
      <c r="B6" s="15"/>
      <c r="C6" s="15"/>
      <c r="D6" s="15"/>
      <c r="E6" s="17" t="s">
        <v>23</v>
      </c>
    </row>
    <row r="7" spans="1:9" x14ac:dyDescent="0.5">
      <c r="A7" s="1" t="s">
        <v>19</v>
      </c>
      <c r="B7" s="5">
        <f>'BS-25'!C11</f>
        <v>15236419</v>
      </c>
      <c r="E7" s="25" t="s">
        <v>48</v>
      </c>
      <c r="G7" s="5">
        <v>8545500</v>
      </c>
    </row>
    <row r="8" spans="1:9" x14ac:dyDescent="0.5">
      <c r="A8" s="1" t="s">
        <v>24</v>
      </c>
      <c r="B8" s="5">
        <v>0</v>
      </c>
    </row>
    <row r="9" spans="1:9" x14ac:dyDescent="0.5">
      <c r="A9" s="25" t="s">
        <v>64</v>
      </c>
      <c r="B9" s="7">
        <f>'P&amp;L-2026'!B29</f>
        <v>954264.70731358312</v>
      </c>
      <c r="E9" s="25" t="s">
        <v>49</v>
      </c>
      <c r="F9" s="5">
        <f>'BS-25'!G10</f>
        <v>728833</v>
      </c>
    </row>
    <row r="10" spans="1:9" x14ac:dyDescent="0.5">
      <c r="B10" s="5">
        <f>SUM(B7:B9)</f>
        <v>16190683.707313582</v>
      </c>
      <c r="E10" s="1" t="s">
        <v>33</v>
      </c>
      <c r="F10" s="7">
        <f>F9*15%-0.5</f>
        <v>109324.45</v>
      </c>
      <c r="G10" s="5">
        <f>+F9-F10</f>
        <v>619508.55000000005</v>
      </c>
    </row>
    <row r="11" spans="1:9" x14ac:dyDescent="0.5">
      <c r="A11" s="1" t="s">
        <v>20</v>
      </c>
      <c r="B11" s="7">
        <v>566400</v>
      </c>
      <c r="C11" s="5">
        <f>B10-B11</f>
        <v>15624283.707313582</v>
      </c>
    </row>
    <row r="12" spans="1:9" x14ac:dyDescent="0.5">
      <c r="E12" s="1" t="s">
        <v>50</v>
      </c>
      <c r="F12" s="5">
        <f>'BS-25'!G13</f>
        <v>44748</v>
      </c>
    </row>
    <row r="13" spans="1:9" x14ac:dyDescent="0.5">
      <c r="E13" s="25" t="s">
        <v>53</v>
      </c>
      <c r="F13" s="7">
        <f>+F12*40%</f>
        <v>17899.2</v>
      </c>
      <c r="G13" s="5">
        <f>+F12-F13</f>
        <v>26848.799999999999</v>
      </c>
    </row>
    <row r="14" spans="1:9" x14ac:dyDescent="0.5">
      <c r="A14" s="17" t="s">
        <v>28</v>
      </c>
    </row>
    <row r="15" spans="1:9" x14ac:dyDescent="0.5">
      <c r="A15" s="25" t="s">
        <v>47</v>
      </c>
      <c r="B15" s="23"/>
      <c r="C15" s="30">
        <v>547273</v>
      </c>
      <c r="E15" s="1" t="s">
        <v>51</v>
      </c>
      <c r="F15" s="5">
        <f>'BS-25'!G16</f>
        <v>229320</v>
      </c>
    </row>
    <row r="16" spans="1:9" x14ac:dyDescent="0.5">
      <c r="A16" s="1" t="s">
        <v>46</v>
      </c>
      <c r="B16" s="23"/>
      <c r="C16" s="30">
        <v>124288</v>
      </c>
      <c r="D16" s="18"/>
      <c r="E16" s="25" t="s">
        <v>52</v>
      </c>
      <c r="F16" s="7">
        <f>+F15*10%</f>
        <v>22932</v>
      </c>
      <c r="G16" s="5">
        <f>+F15-F16</f>
        <v>206388</v>
      </c>
      <c r="I16" s="5">
        <f>SUM(G6:G16)</f>
        <v>9398245.3500000015</v>
      </c>
    </row>
    <row r="17" spans="1:13" x14ac:dyDescent="0.5">
      <c r="A17" s="1" t="s">
        <v>86</v>
      </c>
      <c r="B17" s="23"/>
      <c r="C17" s="30">
        <v>223953</v>
      </c>
      <c r="M17" s="5">
        <f>SUM(C15:C16)</f>
        <v>671561</v>
      </c>
    </row>
    <row r="18" spans="1:13" x14ac:dyDescent="0.5">
      <c r="B18" s="24"/>
      <c r="C18" s="10"/>
      <c r="I18" s="5">
        <f>G7+F9+F12+F15</f>
        <v>9548401</v>
      </c>
      <c r="K18" s="5">
        <f>F10+F13+F16</f>
        <v>150155.65</v>
      </c>
    </row>
    <row r="19" spans="1:13" x14ac:dyDescent="0.5">
      <c r="A19" s="28" t="s">
        <v>66</v>
      </c>
      <c r="E19" s="17" t="s">
        <v>1</v>
      </c>
      <c r="G19" s="5">
        <v>65000</v>
      </c>
    </row>
    <row r="20" spans="1:13" x14ac:dyDescent="0.5">
      <c r="A20" s="1" t="s">
        <v>2</v>
      </c>
      <c r="C20" s="5">
        <v>456230</v>
      </c>
      <c r="J20" s="1">
        <f>+K18*100/I18</f>
        <v>1.5725737743942676</v>
      </c>
    </row>
    <row r="21" spans="1:13" x14ac:dyDescent="0.5">
      <c r="B21" s="1"/>
      <c r="C21" s="1"/>
      <c r="E21" s="17" t="s">
        <v>34</v>
      </c>
    </row>
    <row r="22" spans="1:13" x14ac:dyDescent="0.5">
      <c r="A22" s="17" t="s">
        <v>29</v>
      </c>
      <c r="E22" s="1" t="s">
        <v>4</v>
      </c>
      <c r="G22" s="5">
        <v>5000</v>
      </c>
    </row>
    <row r="23" spans="1:13" x14ac:dyDescent="0.5">
      <c r="A23" s="1" t="s">
        <v>63</v>
      </c>
      <c r="C23" s="5">
        <v>25420</v>
      </c>
    </row>
    <row r="24" spans="1:13" x14ac:dyDescent="0.5">
      <c r="A24" s="1" t="s">
        <v>32</v>
      </c>
      <c r="C24" s="5">
        <v>3125</v>
      </c>
      <c r="K24" s="5">
        <f>SUM(C23:C24)</f>
        <v>28545</v>
      </c>
    </row>
    <row r="25" spans="1:13" x14ac:dyDescent="0.5">
      <c r="B25" s="1"/>
      <c r="C25" s="1"/>
      <c r="E25" s="17" t="s">
        <v>27</v>
      </c>
    </row>
    <row r="26" spans="1:13" x14ac:dyDescent="0.5">
      <c r="B26" s="1"/>
      <c r="C26" s="1"/>
      <c r="E26" s="1" t="s">
        <v>3</v>
      </c>
      <c r="G26" s="5">
        <v>655915</v>
      </c>
    </row>
    <row r="27" spans="1:13" x14ac:dyDescent="0.5">
      <c r="B27" s="1"/>
      <c r="C27" s="1"/>
    </row>
    <row r="28" spans="1:13" x14ac:dyDescent="0.5">
      <c r="B28" s="1"/>
      <c r="C28" s="1"/>
      <c r="E28" s="17" t="s">
        <v>26</v>
      </c>
      <c r="G28" s="5">
        <f>'P&amp;L-2026'!F8</f>
        <v>6838500</v>
      </c>
    </row>
    <row r="29" spans="1:13" x14ac:dyDescent="0.5">
      <c r="B29" s="1"/>
      <c r="C29" s="1"/>
    </row>
    <row r="30" spans="1:13" x14ac:dyDescent="0.5">
      <c r="B30" s="1"/>
      <c r="C30" s="1"/>
      <c r="E30" s="17" t="s">
        <v>25</v>
      </c>
    </row>
    <row r="31" spans="1:13" x14ac:dyDescent="0.5">
      <c r="B31" s="1"/>
      <c r="C31" s="1"/>
      <c r="E31" s="1" t="s">
        <v>21</v>
      </c>
      <c r="G31" s="32">
        <v>39763.85</v>
      </c>
    </row>
    <row r="32" spans="1:13" x14ac:dyDescent="0.5">
      <c r="B32" s="1"/>
      <c r="C32" s="1"/>
      <c r="E32" s="44" t="s">
        <v>62</v>
      </c>
      <c r="F32" s="30"/>
      <c r="G32" s="30">
        <v>1303.52</v>
      </c>
    </row>
    <row r="33" spans="1:11" x14ac:dyDescent="0.5">
      <c r="B33" s="1"/>
      <c r="C33" s="1"/>
      <c r="E33" s="44" t="s">
        <v>61</v>
      </c>
      <c r="F33" s="30"/>
      <c r="G33" s="30">
        <v>844.99</v>
      </c>
      <c r="I33" s="5">
        <f>SUM(G31:G33)</f>
        <v>41912.359999999993</v>
      </c>
    </row>
    <row r="35" spans="1:11" ht="15.3" thickBot="1" x14ac:dyDescent="0.55000000000000004">
      <c r="A35" s="19" t="s">
        <v>18</v>
      </c>
      <c r="B35" s="6"/>
      <c r="C35" s="6">
        <f>SUM(C7:C34)</f>
        <v>17004572.707313582</v>
      </c>
      <c r="D35" s="6"/>
      <c r="E35" s="19" t="s">
        <v>18</v>
      </c>
      <c r="F35" s="6"/>
      <c r="G35" s="6">
        <f>SUM(G7:G34)</f>
        <v>17004572.710000001</v>
      </c>
    </row>
    <row r="36" spans="1:11" ht="15.3" thickTop="1" x14ac:dyDescent="0.5">
      <c r="K36" s="5">
        <f>SUM(G6:G34)</f>
        <v>17004572.710000001</v>
      </c>
    </row>
    <row r="37" spans="1:11" x14ac:dyDescent="0.5">
      <c r="A37" s="1" t="str">
        <f>'P&amp;L-25'!A35</f>
        <v>For Swaraj Electricals and Hardware</v>
      </c>
      <c r="C37" s="27">
        <f>C35-G35</f>
        <v>-2.6864185929298401E-3</v>
      </c>
      <c r="E37" s="45"/>
      <c r="F37" s="45"/>
      <c r="G37" s="45"/>
    </row>
    <row r="38" spans="1:11" x14ac:dyDescent="0.5">
      <c r="E38" s="45"/>
      <c r="F38" s="45"/>
      <c r="G38" s="45"/>
    </row>
    <row r="39" spans="1:11" x14ac:dyDescent="0.5">
      <c r="A39" s="20" t="s">
        <v>36</v>
      </c>
      <c r="E39" s="9"/>
      <c r="F39" s="10"/>
      <c r="G39" s="10"/>
    </row>
    <row r="40" spans="1:11" x14ac:dyDescent="0.5">
      <c r="E40" s="9"/>
      <c r="F40" s="10"/>
      <c r="G40" s="10"/>
    </row>
    <row r="41" spans="1:11" x14ac:dyDescent="0.5">
      <c r="E41" s="9"/>
      <c r="F41" s="10"/>
      <c r="G41" s="10"/>
    </row>
    <row r="42" spans="1:11" x14ac:dyDescent="0.5">
      <c r="E42" s="45"/>
      <c r="F42" s="45"/>
      <c r="G42" s="45"/>
    </row>
    <row r="43" spans="1:11" x14ac:dyDescent="0.5">
      <c r="E43" s="45"/>
      <c r="F43" s="45"/>
      <c r="G43" s="45"/>
    </row>
    <row r="44" spans="1:11" x14ac:dyDescent="0.5">
      <c r="E44" s="45"/>
      <c r="F44" s="45"/>
      <c r="G44" s="45"/>
    </row>
  </sheetData>
  <mergeCells count="8">
    <mergeCell ref="E43:G43"/>
    <mergeCell ref="E44:G44"/>
    <mergeCell ref="A1:G1"/>
    <mergeCell ref="A2:G2"/>
    <mergeCell ref="A3:G3"/>
    <mergeCell ref="E37:G37"/>
    <mergeCell ref="E38:G38"/>
    <mergeCell ref="E42:G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6C6CA-6903-4DC4-831E-0EC123937502}">
  <dimension ref="A1:H192"/>
  <sheetViews>
    <sheetView topLeftCell="A25" workbookViewId="0">
      <selection activeCell="F30" sqref="F30"/>
    </sheetView>
  </sheetViews>
  <sheetFormatPr defaultRowHeight="14.4" x14ac:dyDescent="0.55000000000000004"/>
  <cols>
    <col min="3" max="4" width="9.26171875" bestFit="1" customWidth="1"/>
    <col min="5" max="5" width="11" bestFit="1" customWidth="1"/>
    <col min="6" max="6" width="9.578125" bestFit="1" customWidth="1"/>
  </cols>
  <sheetData>
    <row r="1" spans="1:6" x14ac:dyDescent="0.55000000000000004">
      <c r="A1" t="s">
        <v>70</v>
      </c>
      <c r="C1">
        <v>919658</v>
      </c>
      <c r="E1" t="s">
        <v>71</v>
      </c>
    </row>
    <row r="2" spans="1:6" x14ac:dyDescent="0.55000000000000004">
      <c r="A2" t="s">
        <v>72</v>
      </c>
      <c r="B2" s="36">
        <v>0</v>
      </c>
      <c r="C2">
        <f>C1*B2</f>
        <v>0</v>
      </c>
    </row>
    <row r="3" spans="1:6" x14ac:dyDescent="0.55000000000000004">
      <c r="A3" t="s">
        <v>73</v>
      </c>
      <c r="C3">
        <f>C1-C2</f>
        <v>919658</v>
      </c>
    </row>
    <row r="4" spans="1:6" x14ac:dyDescent="0.55000000000000004">
      <c r="A4" t="s">
        <v>74</v>
      </c>
      <c r="C4" s="37">
        <v>0.155</v>
      </c>
      <c r="D4" t="s">
        <v>75</v>
      </c>
    </row>
    <row r="5" spans="1:6" x14ac:dyDescent="0.55000000000000004">
      <c r="A5" t="s">
        <v>76</v>
      </c>
      <c r="C5">
        <v>5</v>
      </c>
      <c r="D5" t="s">
        <v>77</v>
      </c>
    </row>
    <row r="6" spans="1:6" x14ac:dyDescent="0.55000000000000004">
      <c r="A6" t="s">
        <v>78</v>
      </c>
      <c r="C6">
        <f>+C5*12</f>
        <v>60</v>
      </c>
      <c r="D6" t="s">
        <v>79</v>
      </c>
    </row>
    <row r="7" spans="1:6" x14ac:dyDescent="0.55000000000000004">
      <c r="A7" t="s">
        <v>80</v>
      </c>
    </row>
    <row r="8" spans="1:6" x14ac:dyDescent="0.55000000000000004">
      <c r="A8" t="s">
        <v>81</v>
      </c>
      <c r="D8" s="38"/>
    </row>
    <row r="11" spans="1:6" x14ac:dyDescent="0.55000000000000004">
      <c r="A11" s="39" t="s">
        <v>82</v>
      </c>
      <c r="B11" s="39" t="s">
        <v>79</v>
      </c>
      <c r="C11" s="39" t="s">
        <v>81</v>
      </c>
      <c r="D11" s="39" t="s">
        <v>83</v>
      </c>
      <c r="E11" s="39" t="s">
        <v>84</v>
      </c>
      <c r="F11" s="39" t="s">
        <v>85</v>
      </c>
    </row>
    <row r="12" spans="1:6" x14ac:dyDescent="0.55000000000000004">
      <c r="A12" s="39">
        <v>0</v>
      </c>
      <c r="B12" s="40">
        <v>45170</v>
      </c>
      <c r="C12" s="41"/>
      <c r="D12" s="41"/>
      <c r="E12" s="41"/>
      <c r="F12" s="41">
        <f>C3+D7</f>
        <v>919658</v>
      </c>
    </row>
    <row r="13" spans="1:6" x14ac:dyDescent="0.55000000000000004">
      <c r="A13" s="39">
        <v>1</v>
      </c>
      <c r="B13" s="40">
        <f>EDATE(B12,1)</f>
        <v>45200</v>
      </c>
      <c r="C13" s="41">
        <f>-PMT($C$4/12,$C$6,$C$3)</f>
        <v>22120.709601982147</v>
      </c>
      <c r="D13" s="41">
        <f>-PPMT($C$4/12,A13,$C$6,$C$3)</f>
        <v>10241.793768648811</v>
      </c>
      <c r="E13" s="41">
        <f>-IPMT($C$4/12,A13,$C$6,$C$3)</f>
        <v>11878.915833333333</v>
      </c>
      <c r="F13" s="41">
        <f>F12-D13</f>
        <v>909416.20623135124</v>
      </c>
    </row>
    <row r="14" spans="1:6" x14ac:dyDescent="0.55000000000000004">
      <c r="A14" s="39">
        <v>2</v>
      </c>
      <c r="B14" s="40">
        <f t="shared" ref="B14:B77" si="0">EDATE(B13,1)</f>
        <v>45231</v>
      </c>
      <c r="C14" s="41">
        <f t="shared" ref="C14:C77" si="1">-PMT($C$4/12,$C$6,$C$3)</f>
        <v>22120.709601982147</v>
      </c>
      <c r="D14" s="41">
        <f t="shared" ref="D14:D77" si="2">-PPMT($C$4/12,A14,$C$6,$C$3)</f>
        <v>10374.083604827192</v>
      </c>
      <c r="E14" s="41">
        <f t="shared" ref="E14:E77" si="3">-IPMT($C$4/12,A14,$C$6,$C$3)</f>
        <v>11746.625997154953</v>
      </c>
      <c r="F14" s="41">
        <f t="shared" ref="F14:F77" si="4">F13-D14</f>
        <v>899042.12262652407</v>
      </c>
    </row>
    <row r="15" spans="1:6" x14ac:dyDescent="0.55000000000000004">
      <c r="A15" s="39">
        <v>3</v>
      </c>
      <c r="B15" s="40">
        <f t="shared" si="0"/>
        <v>45261</v>
      </c>
      <c r="C15" s="41">
        <f t="shared" si="1"/>
        <v>22120.709601982147</v>
      </c>
      <c r="D15" s="41">
        <f t="shared" si="2"/>
        <v>10508.082184722876</v>
      </c>
      <c r="E15" s="41">
        <f t="shared" si="3"/>
        <v>11612.627417259271</v>
      </c>
      <c r="F15" s="41">
        <f t="shared" si="4"/>
        <v>888534.04044180119</v>
      </c>
    </row>
    <row r="16" spans="1:6" x14ac:dyDescent="0.55000000000000004">
      <c r="A16" s="39">
        <v>4</v>
      </c>
      <c r="B16" s="40">
        <f t="shared" si="0"/>
        <v>45292</v>
      </c>
      <c r="C16" s="41">
        <f t="shared" si="1"/>
        <v>22120.709601982147</v>
      </c>
      <c r="D16" s="41">
        <f t="shared" si="2"/>
        <v>10643.811579608879</v>
      </c>
      <c r="E16" s="41">
        <f t="shared" si="3"/>
        <v>11476.898022373265</v>
      </c>
      <c r="F16" s="41">
        <f t="shared" si="4"/>
        <v>877890.22886219237</v>
      </c>
    </row>
    <row r="17" spans="1:6" x14ac:dyDescent="0.55000000000000004">
      <c r="A17" s="39">
        <v>5</v>
      </c>
      <c r="B17" s="40">
        <f t="shared" si="0"/>
        <v>45323</v>
      </c>
      <c r="C17" s="41">
        <f t="shared" si="1"/>
        <v>22120.709601982147</v>
      </c>
      <c r="D17" s="41">
        <f t="shared" si="2"/>
        <v>10781.294145845495</v>
      </c>
      <c r="E17" s="41">
        <f t="shared" si="3"/>
        <v>11339.41545613665</v>
      </c>
      <c r="F17" s="41">
        <f t="shared" si="4"/>
        <v>867108.93471634691</v>
      </c>
    </row>
    <row r="18" spans="1:6" x14ac:dyDescent="0.55000000000000004">
      <c r="A18" s="39">
        <v>6</v>
      </c>
      <c r="B18" s="40">
        <f t="shared" si="0"/>
        <v>45352</v>
      </c>
      <c r="C18" s="41">
        <f t="shared" si="1"/>
        <v>22120.709601982147</v>
      </c>
      <c r="D18" s="41">
        <f t="shared" si="2"/>
        <v>10920.552528562666</v>
      </c>
      <c r="E18" s="41">
        <f t="shared" si="3"/>
        <v>11200.157073419479</v>
      </c>
      <c r="F18" s="41">
        <f t="shared" si="4"/>
        <v>856188.38218778418</v>
      </c>
    </row>
    <row r="19" spans="1:6" x14ac:dyDescent="0.55000000000000004">
      <c r="A19" s="39">
        <v>7</v>
      </c>
      <c r="B19" s="40">
        <f t="shared" si="0"/>
        <v>45383</v>
      </c>
      <c r="C19" s="41">
        <f t="shared" si="1"/>
        <v>22120.709601982147</v>
      </c>
      <c r="D19" s="41">
        <f t="shared" si="2"/>
        <v>11061.609665389933</v>
      </c>
      <c r="E19" s="41">
        <f t="shared" si="3"/>
        <v>11059.099936592213</v>
      </c>
      <c r="F19" s="41">
        <f t="shared" si="4"/>
        <v>845126.7725223942</v>
      </c>
    </row>
    <row r="20" spans="1:6" x14ac:dyDescent="0.55000000000000004">
      <c r="A20" s="39">
        <v>8</v>
      </c>
      <c r="B20" s="40">
        <f t="shared" si="0"/>
        <v>45413</v>
      </c>
      <c r="C20" s="41">
        <f t="shared" si="1"/>
        <v>22120.709601982147</v>
      </c>
      <c r="D20" s="41">
        <f t="shared" si="2"/>
        <v>11204.488790234553</v>
      </c>
      <c r="E20" s="41">
        <f t="shared" si="3"/>
        <v>10916.220811747591</v>
      </c>
      <c r="F20" s="41">
        <f t="shared" si="4"/>
        <v>833922.28373215965</v>
      </c>
    </row>
    <row r="21" spans="1:6" x14ac:dyDescent="0.55000000000000004">
      <c r="A21" s="39">
        <v>9</v>
      </c>
      <c r="B21" s="40">
        <f t="shared" si="0"/>
        <v>45444</v>
      </c>
      <c r="C21" s="41">
        <f t="shared" si="1"/>
        <v>22120.709601982147</v>
      </c>
      <c r="D21" s="41">
        <f t="shared" si="2"/>
        <v>11349.213437108418</v>
      </c>
      <c r="E21" s="41">
        <f t="shared" si="3"/>
        <v>10771.496164873728</v>
      </c>
      <c r="F21" s="41">
        <f t="shared" si="4"/>
        <v>822573.07029505121</v>
      </c>
    </row>
    <row r="22" spans="1:6" x14ac:dyDescent="0.55000000000000004">
      <c r="A22" s="39">
        <v>10</v>
      </c>
      <c r="B22" s="40">
        <f t="shared" si="0"/>
        <v>45474</v>
      </c>
      <c r="C22" s="41">
        <f t="shared" si="1"/>
        <v>22120.709601982147</v>
      </c>
      <c r="D22" s="41">
        <f t="shared" si="2"/>
        <v>11495.8074440044</v>
      </c>
      <c r="E22" s="41">
        <f t="shared" si="3"/>
        <v>10624.902157977745</v>
      </c>
      <c r="F22" s="41">
        <f t="shared" si="4"/>
        <v>811077.26285104686</v>
      </c>
    </row>
    <row r="23" spans="1:6" x14ac:dyDescent="0.55000000000000004">
      <c r="A23" s="39">
        <v>11</v>
      </c>
      <c r="B23" s="40">
        <f t="shared" si="0"/>
        <v>45505</v>
      </c>
      <c r="C23" s="41">
        <f t="shared" si="1"/>
        <v>22120.709601982147</v>
      </c>
      <c r="D23" s="41">
        <f t="shared" si="2"/>
        <v>11644.294956822792</v>
      </c>
      <c r="E23" s="41">
        <f t="shared" si="3"/>
        <v>10476.414645159353</v>
      </c>
      <c r="F23" s="41">
        <f t="shared" si="4"/>
        <v>799432.9678942241</v>
      </c>
    </row>
    <row r="24" spans="1:6" x14ac:dyDescent="0.55000000000000004">
      <c r="A24" s="39">
        <v>12</v>
      </c>
      <c r="B24" s="40">
        <f t="shared" si="0"/>
        <v>45536</v>
      </c>
      <c r="C24" s="41">
        <f t="shared" si="1"/>
        <v>22120.709601982147</v>
      </c>
      <c r="D24" s="41">
        <f t="shared" si="2"/>
        <v>11794.700433348418</v>
      </c>
      <c r="E24" s="41">
        <f t="shared" si="3"/>
        <v>10326.009168633729</v>
      </c>
      <c r="F24" s="41">
        <f t="shared" si="4"/>
        <v>787638.26746087568</v>
      </c>
    </row>
    <row r="25" spans="1:6" x14ac:dyDescent="0.55000000000000004">
      <c r="A25" s="39">
        <v>13</v>
      </c>
      <c r="B25" s="40">
        <f t="shared" si="0"/>
        <v>45566</v>
      </c>
      <c r="C25" s="41">
        <f t="shared" si="1"/>
        <v>22120.709601982147</v>
      </c>
      <c r="D25" s="41">
        <f t="shared" si="2"/>
        <v>11947.048647279169</v>
      </c>
      <c r="E25" s="41">
        <f t="shared" si="3"/>
        <v>10173.660954702978</v>
      </c>
      <c r="F25" s="41">
        <f t="shared" si="4"/>
        <v>775691.21881359653</v>
      </c>
    </row>
    <row r="26" spans="1:6" x14ac:dyDescent="0.55000000000000004">
      <c r="A26" s="39">
        <v>14</v>
      </c>
      <c r="B26" s="40">
        <f t="shared" si="0"/>
        <v>45597</v>
      </c>
      <c r="C26" s="41">
        <f t="shared" si="1"/>
        <v>22120.709601982147</v>
      </c>
      <c r="D26" s="41">
        <f t="shared" si="2"/>
        <v>12101.364692306524</v>
      </c>
      <c r="E26" s="41">
        <f t="shared" si="3"/>
        <v>10019.344909675619</v>
      </c>
      <c r="F26" s="41">
        <f t="shared" si="4"/>
        <v>763589.85412129003</v>
      </c>
    </row>
    <row r="27" spans="1:6" x14ac:dyDescent="0.55000000000000004">
      <c r="A27" s="39">
        <v>15</v>
      </c>
      <c r="B27" s="40">
        <f t="shared" si="0"/>
        <v>45627</v>
      </c>
      <c r="C27" s="41">
        <f t="shared" si="1"/>
        <v>22120.709601982147</v>
      </c>
      <c r="D27" s="41">
        <f t="shared" si="2"/>
        <v>12257.673986248818</v>
      </c>
      <c r="E27" s="41">
        <f t="shared" si="3"/>
        <v>9863.0356157333281</v>
      </c>
      <c r="F27" s="41">
        <f t="shared" si="4"/>
        <v>751332.18013504124</v>
      </c>
    </row>
    <row r="28" spans="1:6" x14ac:dyDescent="0.55000000000000004">
      <c r="A28" s="39">
        <v>16</v>
      </c>
      <c r="B28" s="40">
        <f t="shared" si="0"/>
        <v>45658</v>
      </c>
      <c r="C28" s="41">
        <f t="shared" si="1"/>
        <v>22120.709601982147</v>
      </c>
      <c r="D28" s="41">
        <f t="shared" si="2"/>
        <v>12416.002275237865</v>
      </c>
      <c r="E28" s="41">
        <f t="shared" si="3"/>
        <v>9704.7073267442793</v>
      </c>
      <c r="F28" s="41">
        <f t="shared" si="4"/>
        <v>738916.17785980343</v>
      </c>
    </row>
    <row r="29" spans="1:6" x14ac:dyDescent="0.55000000000000004">
      <c r="A29" s="39">
        <v>17</v>
      </c>
      <c r="B29" s="40">
        <f t="shared" si="0"/>
        <v>45689</v>
      </c>
      <c r="C29" s="41">
        <f t="shared" si="1"/>
        <v>22120.709601982147</v>
      </c>
      <c r="D29" s="41">
        <f t="shared" si="2"/>
        <v>12576.375637959687</v>
      </c>
      <c r="E29" s="41">
        <f t="shared" si="3"/>
        <v>9544.3339640224585</v>
      </c>
      <c r="F29" s="41">
        <f t="shared" si="4"/>
        <v>726339.80222184374</v>
      </c>
    </row>
    <row r="30" spans="1:6" x14ac:dyDescent="0.55000000000000004">
      <c r="A30" s="39">
        <v>18</v>
      </c>
      <c r="B30" s="40">
        <f t="shared" si="0"/>
        <v>45717</v>
      </c>
      <c r="C30" s="41">
        <f t="shared" si="1"/>
        <v>22120.709601982147</v>
      </c>
      <c r="D30" s="41">
        <f t="shared" si="2"/>
        <v>12738.82048995</v>
      </c>
      <c r="E30" s="41">
        <f t="shared" si="3"/>
        <v>9381.8891120321459</v>
      </c>
      <c r="F30" s="41">
        <f t="shared" si="4"/>
        <v>713600.98173189373</v>
      </c>
    </row>
    <row r="31" spans="1:6" x14ac:dyDescent="0.55000000000000004">
      <c r="A31" s="39">
        <v>19</v>
      </c>
      <c r="B31" s="40">
        <f t="shared" si="0"/>
        <v>45748</v>
      </c>
      <c r="C31" s="41">
        <f t="shared" si="1"/>
        <v>22120.709601982147</v>
      </c>
      <c r="D31" s="41">
        <f t="shared" si="2"/>
        <v>12903.363587945187</v>
      </c>
      <c r="E31" s="41">
        <f t="shared" si="3"/>
        <v>9217.3460140369589</v>
      </c>
      <c r="F31" s="41">
        <f t="shared" si="4"/>
        <v>700697.61814394849</v>
      </c>
    </row>
    <row r="32" spans="1:6" x14ac:dyDescent="0.55000000000000004">
      <c r="A32" s="39">
        <v>20</v>
      </c>
      <c r="B32" s="40">
        <f t="shared" si="0"/>
        <v>45778</v>
      </c>
      <c r="C32" s="41">
        <f t="shared" si="1"/>
        <v>22120.709601982147</v>
      </c>
      <c r="D32" s="41">
        <f t="shared" si="2"/>
        <v>13070.032034289479</v>
      </c>
      <c r="E32" s="41">
        <f t="shared" si="3"/>
        <v>9050.6775676926663</v>
      </c>
      <c r="F32" s="41">
        <f t="shared" si="4"/>
        <v>687627.58610965905</v>
      </c>
    </row>
    <row r="33" spans="1:8" x14ac:dyDescent="0.55000000000000004">
      <c r="A33" s="39">
        <v>21</v>
      </c>
      <c r="B33" s="40">
        <f t="shared" si="0"/>
        <v>45809</v>
      </c>
      <c r="C33" s="41">
        <f t="shared" si="1"/>
        <v>22120.709601982147</v>
      </c>
      <c r="D33" s="41">
        <f t="shared" si="2"/>
        <v>13238.85328139905</v>
      </c>
      <c r="E33" s="41">
        <f t="shared" si="3"/>
        <v>8881.8563205830942</v>
      </c>
      <c r="F33" s="41">
        <f t="shared" si="4"/>
        <v>674388.73282826005</v>
      </c>
    </row>
    <row r="34" spans="1:8" x14ac:dyDescent="0.55000000000000004">
      <c r="A34" s="39">
        <v>22</v>
      </c>
      <c r="B34" s="40">
        <f t="shared" si="0"/>
        <v>45839</v>
      </c>
      <c r="C34" s="41">
        <f t="shared" si="1"/>
        <v>22120.709601982147</v>
      </c>
      <c r="D34" s="41">
        <f t="shared" si="2"/>
        <v>13409.85513628379</v>
      </c>
      <c r="E34" s="41">
        <f t="shared" si="3"/>
        <v>8710.8544656983559</v>
      </c>
      <c r="F34" s="41">
        <f t="shared" si="4"/>
        <v>660978.87769197626</v>
      </c>
    </row>
    <row r="35" spans="1:8" x14ac:dyDescent="0.55000000000000004">
      <c r="A35" s="39">
        <v>23</v>
      </c>
      <c r="B35" s="40">
        <f t="shared" si="0"/>
        <v>45870</v>
      </c>
      <c r="C35" s="41">
        <f t="shared" si="1"/>
        <v>22120.709601982147</v>
      </c>
      <c r="D35" s="41">
        <f t="shared" si="2"/>
        <v>13583.065765127456</v>
      </c>
      <c r="E35" s="41">
        <f t="shared" si="3"/>
        <v>8537.6438368546897</v>
      </c>
      <c r="F35" s="41">
        <f t="shared" si="4"/>
        <v>647395.81192684884</v>
      </c>
    </row>
    <row r="36" spans="1:8" x14ac:dyDescent="0.55000000000000004">
      <c r="A36" s="39">
        <v>24</v>
      </c>
      <c r="B36" s="40">
        <f t="shared" si="0"/>
        <v>45901</v>
      </c>
      <c r="C36" s="41">
        <f t="shared" si="1"/>
        <v>22120.709601982147</v>
      </c>
      <c r="D36" s="41">
        <f t="shared" si="2"/>
        <v>13758.513697927017</v>
      </c>
      <c r="E36" s="41">
        <f t="shared" si="3"/>
        <v>8362.1959040551283</v>
      </c>
      <c r="F36" s="41">
        <f t="shared" si="4"/>
        <v>633637.29822892183</v>
      </c>
    </row>
    <row r="37" spans="1:8" x14ac:dyDescent="0.55000000000000004">
      <c r="A37" s="39">
        <v>25</v>
      </c>
      <c r="B37" s="40">
        <f t="shared" si="0"/>
        <v>45931</v>
      </c>
      <c r="C37" s="41">
        <f t="shared" si="1"/>
        <v>22120.709601982147</v>
      </c>
      <c r="D37" s="41">
        <f t="shared" si="2"/>
        <v>13936.227833191908</v>
      </c>
      <c r="E37" s="41">
        <f t="shared" si="3"/>
        <v>8184.4817687902369</v>
      </c>
      <c r="F37" s="41">
        <f t="shared" si="4"/>
        <v>619701.07039572997</v>
      </c>
    </row>
    <row r="38" spans="1:8" x14ac:dyDescent="0.55000000000000004">
      <c r="A38" s="39">
        <v>26</v>
      </c>
      <c r="B38" s="40">
        <f t="shared" si="0"/>
        <v>45962</v>
      </c>
      <c r="C38" s="41">
        <f t="shared" si="1"/>
        <v>22120.709601982147</v>
      </c>
      <c r="D38" s="41">
        <f t="shared" si="2"/>
        <v>14116.23744270397</v>
      </c>
      <c r="E38" s="41">
        <f t="shared" si="3"/>
        <v>8004.4721592781743</v>
      </c>
      <c r="F38" s="41">
        <f t="shared" si="4"/>
        <v>605584.83295302605</v>
      </c>
    </row>
    <row r="39" spans="1:8" x14ac:dyDescent="0.55000000000000004">
      <c r="A39" s="39">
        <v>27</v>
      </c>
      <c r="B39" s="40">
        <f t="shared" si="0"/>
        <v>45992</v>
      </c>
      <c r="C39" s="41">
        <f t="shared" si="1"/>
        <v>22120.709601982147</v>
      </c>
      <c r="D39" s="41">
        <f t="shared" si="2"/>
        <v>14298.572176338896</v>
      </c>
      <c r="E39" s="41">
        <f t="shared" si="3"/>
        <v>7822.13742564325</v>
      </c>
      <c r="F39" s="41">
        <f t="shared" si="4"/>
        <v>591286.26077668718</v>
      </c>
    </row>
    <row r="40" spans="1:8" x14ac:dyDescent="0.55000000000000004">
      <c r="A40" s="39">
        <v>28</v>
      </c>
      <c r="B40" s="40">
        <f t="shared" si="0"/>
        <v>46023</v>
      </c>
      <c r="C40" s="41">
        <f t="shared" si="1"/>
        <v>22120.709601982147</v>
      </c>
      <c r="D40" s="41">
        <f t="shared" si="2"/>
        <v>14483.262066949943</v>
      </c>
      <c r="E40" s="41">
        <f t="shared" si="3"/>
        <v>7637.4475350322036</v>
      </c>
      <c r="F40" s="41">
        <f t="shared" si="4"/>
        <v>576802.99870973721</v>
      </c>
      <c r="G40" s="38"/>
    </row>
    <row r="41" spans="1:8" x14ac:dyDescent="0.55000000000000004">
      <c r="A41" s="39">
        <v>29</v>
      </c>
      <c r="B41" s="40">
        <f t="shared" si="0"/>
        <v>46054</v>
      </c>
      <c r="C41" s="41">
        <f t="shared" si="1"/>
        <v>22120.709601982147</v>
      </c>
      <c r="D41" s="41">
        <f t="shared" si="2"/>
        <v>14670.337535314711</v>
      </c>
      <c r="E41" s="41">
        <f t="shared" si="3"/>
        <v>7450.3720666674344</v>
      </c>
      <c r="F41" s="41">
        <f t="shared" si="4"/>
        <v>562132.66117442248</v>
      </c>
    </row>
    <row r="42" spans="1:8" x14ac:dyDescent="0.55000000000000004">
      <c r="A42" s="33">
        <v>30</v>
      </c>
      <c r="B42" s="35">
        <f t="shared" si="0"/>
        <v>46082</v>
      </c>
      <c r="C42" s="34">
        <f t="shared" si="1"/>
        <v>22120.709601982147</v>
      </c>
      <c r="D42" s="34">
        <f t="shared" si="2"/>
        <v>14859.82939514586</v>
      </c>
      <c r="E42" s="34">
        <f t="shared" si="3"/>
        <v>7260.8802068362857</v>
      </c>
      <c r="F42" s="34">
        <f t="shared" si="4"/>
        <v>547272.8317792766</v>
      </c>
      <c r="G42" s="42"/>
      <c r="H42" s="43">
        <f>SUM(E31:E42)</f>
        <v>99120.365271168484</v>
      </c>
    </row>
    <row r="43" spans="1:8" x14ac:dyDescent="0.55000000000000004">
      <c r="A43" s="39">
        <v>31</v>
      </c>
      <c r="B43" s="40">
        <f t="shared" si="0"/>
        <v>46113</v>
      </c>
      <c r="C43" s="41">
        <f t="shared" si="1"/>
        <v>22120.709601982147</v>
      </c>
      <c r="D43" s="41">
        <f t="shared" si="2"/>
        <v>15051.768858166493</v>
      </c>
      <c r="E43" s="41">
        <f t="shared" si="3"/>
        <v>7068.9407438156531</v>
      </c>
      <c r="F43" s="41">
        <f t="shared" si="4"/>
        <v>532221.06292111007</v>
      </c>
    </row>
    <row r="44" spans="1:8" x14ac:dyDescent="0.55000000000000004">
      <c r="A44" s="39">
        <v>32</v>
      </c>
      <c r="B44" s="40">
        <f t="shared" si="0"/>
        <v>46143</v>
      </c>
      <c r="C44" s="41">
        <f t="shared" si="1"/>
        <v>22120.709601982147</v>
      </c>
      <c r="D44" s="41">
        <f t="shared" si="2"/>
        <v>15246.187539251143</v>
      </c>
      <c r="E44" s="41">
        <f t="shared" si="3"/>
        <v>6874.5220627310018</v>
      </c>
      <c r="F44" s="41">
        <f t="shared" si="4"/>
        <v>516974.8753818589</v>
      </c>
    </row>
    <row r="45" spans="1:8" x14ac:dyDescent="0.55000000000000004">
      <c r="A45" s="39">
        <v>33</v>
      </c>
      <c r="B45" s="40">
        <f t="shared" si="0"/>
        <v>46174</v>
      </c>
      <c r="C45" s="41">
        <f t="shared" si="1"/>
        <v>22120.709601982147</v>
      </c>
      <c r="D45" s="41">
        <f t="shared" si="2"/>
        <v>15443.117461633139</v>
      </c>
      <c r="E45" s="41">
        <f t="shared" si="3"/>
        <v>6677.5921403490074</v>
      </c>
      <c r="F45" s="41">
        <f t="shared" si="4"/>
        <v>501531.75792022579</v>
      </c>
    </row>
    <row r="46" spans="1:8" x14ac:dyDescent="0.55000000000000004">
      <c r="A46" s="39">
        <v>34</v>
      </c>
      <c r="B46" s="40">
        <f t="shared" si="0"/>
        <v>46204</v>
      </c>
      <c r="C46" s="41">
        <f t="shared" si="1"/>
        <v>22120.709601982147</v>
      </c>
      <c r="D46" s="41">
        <f t="shared" si="2"/>
        <v>15642.591062179232</v>
      </c>
      <c r="E46" s="41">
        <f t="shared" si="3"/>
        <v>6478.1185398029129</v>
      </c>
      <c r="F46" s="41">
        <f t="shared" si="4"/>
        <v>485889.16685804655</v>
      </c>
    </row>
    <row r="47" spans="1:8" x14ac:dyDescent="0.55000000000000004">
      <c r="A47" s="39">
        <v>35</v>
      </c>
      <c r="B47" s="40">
        <f t="shared" si="0"/>
        <v>46235</v>
      </c>
      <c r="C47" s="41">
        <f t="shared" si="1"/>
        <v>22120.709601982147</v>
      </c>
      <c r="D47" s="41">
        <f t="shared" si="2"/>
        <v>15844.64119673238</v>
      </c>
      <c r="E47" s="41">
        <f t="shared" si="3"/>
        <v>6276.0684052497645</v>
      </c>
      <c r="F47" s="41">
        <f t="shared" si="4"/>
        <v>470044.52566131414</v>
      </c>
    </row>
    <row r="48" spans="1:8" x14ac:dyDescent="0.55000000000000004">
      <c r="A48" s="39">
        <v>36</v>
      </c>
      <c r="B48" s="40">
        <f t="shared" si="0"/>
        <v>46266</v>
      </c>
      <c r="C48" s="41">
        <f t="shared" si="1"/>
        <v>22120.709601982147</v>
      </c>
      <c r="D48" s="41">
        <f t="shared" si="2"/>
        <v>16049.301145523508</v>
      </c>
      <c r="E48" s="41">
        <f t="shared" si="3"/>
        <v>6071.4084564586383</v>
      </c>
      <c r="F48" s="41">
        <f t="shared" si="4"/>
        <v>453995.22451579064</v>
      </c>
    </row>
    <row r="49" spans="1:6" x14ac:dyDescent="0.55000000000000004">
      <c r="A49" s="39">
        <v>37</v>
      </c>
      <c r="B49" s="40">
        <f t="shared" si="0"/>
        <v>46296</v>
      </c>
      <c r="C49" s="41">
        <f t="shared" si="1"/>
        <v>22120.709601982147</v>
      </c>
      <c r="D49" s="41">
        <f t="shared" si="2"/>
        <v>16256.604618653188</v>
      </c>
      <c r="E49" s="41">
        <f t="shared" si="3"/>
        <v>5864.1049833289599</v>
      </c>
      <c r="F49" s="41">
        <f t="shared" si="4"/>
        <v>437738.61989713745</v>
      </c>
    </row>
    <row r="50" spans="1:6" x14ac:dyDescent="0.55000000000000004">
      <c r="A50" s="39">
        <v>38</v>
      </c>
      <c r="B50" s="40">
        <f t="shared" si="0"/>
        <v>46327</v>
      </c>
      <c r="C50" s="41">
        <f t="shared" si="1"/>
        <v>22120.709601982147</v>
      </c>
      <c r="D50" s="41">
        <f t="shared" si="2"/>
        <v>16466.585761644124</v>
      </c>
      <c r="E50" s="41">
        <f t="shared" si="3"/>
        <v>5654.1238403380221</v>
      </c>
      <c r="F50" s="41">
        <f t="shared" si="4"/>
        <v>421272.03413549333</v>
      </c>
    </row>
    <row r="51" spans="1:6" x14ac:dyDescent="0.55000000000000004">
      <c r="A51" s="39">
        <v>39</v>
      </c>
      <c r="B51" s="40">
        <f t="shared" si="0"/>
        <v>46357</v>
      </c>
      <c r="C51" s="41">
        <f t="shared" si="1"/>
        <v>22120.709601982147</v>
      </c>
      <c r="D51" s="41">
        <f t="shared" si="2"/>
        <v>16679.279161065362</v>
      </c>
      <c r="E51" s="41">
        <f t="shared" si="3"/>
        <v>5441.4304409167853</v>
      </c>
      <c r="F51" s="41">
        <f t="shared" si="4"/>
        <v>404592.75497442798</v>
      </c>
    </row>
    <row r="52" spans="1:6" x14ac:dyDescent="0.55000000000000004">
      <c r="A52" s="39">
        <v>40</v>
      </c>
      <c r="B52" s="40">
        <f t="shared" si="0"/>
        <v>46388</v>
      </c>
      <c r="C52" s="41">
        <f t="shared" si="1"/>
        <v>22120.709601982147</v>
      </c>
      <c r="D52" s="41">
        <f t="shared" si="2"/>
        <v>16894.719850229121</v>
      </c>
      <c r="E52" s="41">
        <f t="shared" si="3"/>
        <v>5225.9897517530253</v>
      </c>
      <c r="F52" s="41">
        <f t="shared" si="4"/>
        <v>387698.03512419888</v>
      </c>
    </row>
    <row r="53" spans="1:6" x14ac:dyDescent="0.55000000000000004">
      <c r="A53" s="39">
        <v>41</v>
      </c>
      <c r="B53" s="40">
        <f t="shared" si="0"/>
        <v>46419</v>
      </c>
      <c r="C53" s="41">
        <f t="shared" si="1"/>
        <v>22120.709601982147</v>
      </c>
      <c r="D53" s="41">
        <f t="shared" si="2"/>
        <v>17112.943314961245</v>
      </c>
      <c r="E53" s="41">
        <f t="shared" si="3"/>
        <v>5007.7662870208987</v>
      </c>
      <c r="F53" s="41">
        <f t="shared" si="4"/>
        <v>370585.09180923761</v>
      </c>
    </row>
    <row r="54" spans="1:6" x14ac:dyDescent="0.55000000000000004">
      <c r="A54" s="39">
        <v>42</v>
      </c>
      <c r="B54" s="40">
        <f t="shared" si="0"/>
        <v>46447</v>
      </c>
      <c r="C54" s="41">
        <f t="shared" si="1"/>
        <v>22120.709601982147</v>
      </c>
      <c r="D54" s="41">
        <f t="shared" si="2"/>
        <v>17333.985499446164</v>
      </c>
      <c r="E54" s="41">
        <f t="shared" si="3"/>
        <v>4786.7241025359817</v>
      </c>
      <c r="F54" s="41">
        <f t="shared" si="4"/>
        <v>353251.10630979144</v>
      </c>
    </row>
    <row r="55" spans="1:6" x14ac:dyDescent="0.55000000000000004">
      <c r="A55" s="39">
        <v>43</v>
      </c>
      <c r="B55" s="40">
        <f t="shared" si="0"/>
        <v>46478</v>
      </c>
      <c r="C55" s="41">
        <f t="shared" si="1"/>
        <v>22120.709601982147</v>
      </c>
      <c r="D55" s="41">
        <f t="shared" si="2"/>
        <v>17557.882812147342</v>
      </c>
      <c r="E55" s="41">
        <f t="shared" si="3"/>
        <v>4562.8267898348031</v>
      </c>
      <c r="F55" s="41">
        <f t="shared" si="4"/>
        <v>335693.22349764413</v>
      </c>
    </row>
    <row r="56" spans="1:6" x14ac:dyDescent="0.55000000000000004">
      <c r="A56" s="39">
        <v>44</v>
      </c>
      <c r="B56" s="40">
        <f t="shared" si="0"/>
        <v>46508</v>
      </c>
      <c r="C56" s="41">
        <f t="shared" si="1"/>
        <v>22120.709601982147</v>
      </c>
      <c r="D56" s="41">
        <f t="shared" si="2"/>
        <v>17784.672131804247</v>
      </c>
      <c r="E56" s="41">
        <f t="shared" si="3"/>
        <v>4336.0374701778992</v>
      </c>
      <c r="F56" s="41">
        <f t="shared" si="4"/>
        <v>317908.5513658399</v>
      </c>
    </row>
    <row r="57" spans="1:6" x14ac:dyDescent="0.55000000000000004">
      <c r="A57" s="39">
        <v>45</v>
      </c>
      <c r="B57" s="40">
        <f t="shared" si="0"/>
        <v>46539</v>
      </c>
      <c r="C57" s="41">
        <f t="shared" si="1"/>
        <v>22120.709601982147</v>
      </c>
      <c r="D57" s="41">
        <f t="shared" si="2"/>
        <v>18014.390813506718</v>
      </c>
      <c r="E57" s="41">
        <f t="shared" si="3"/>
        <v>4106.3187884754279</v>
      </c>
      <c r="F57" s="41">
        <f t="shared" si="4"/>
        <v>299894.16055233317</v>
      </c>
    </row>
    <row r="58" spans="1:6" x14ac:dyDescent="0.55000000000000004">
      <c r="A58" s="39">
        <v>46</v>
      </c>
      <c r="B58" s="40">
        <f t="shared" si="0"/>
        <v>46569</v>
      </c>
      <c r="C58" s="41">
        <f t="shared" si="1"/>
        <v>22120.709601982147</v>
      </c>
      <c r="D58" s="41">
        <f t="shared" si="2"/>
        <v>18247.076694847845</v>
      </c>
      <c r="E58" s="41">
        <f t="shared" si="3"/>
        <v>3873.6329071343002</v>
      </c>
      <c r="F58" s="41">
        <f t="shared" si="4"/>
        <v>281647.08385748533</v>
      </c>
    </row>
    <row r="59" spans="1:6" x14ac:dyDescent="0.55000000000000004">
      <c r="A59" s="39">
        <v>47</v>
      </c>
      <c r="B59" s="40">
        <f t="shared" si="0"/>
        <v>46600</v>
      </c>
      <c r="C59" s="41">
        <f t="shared" si="1"/>
        <v>22120.709601982147</v>
      </c>
      <c r="D59" s="41">
        <f t="shared" si="2"/>
        <v>18482.768102156297</v>
      </c>
      <c r="E59" s="41">
        <f t="shared" si="3"/>
        <v>3637.9414998258476</v>
      </c>
      <c r="F59" s="41">
        <f t="shared" si="4"/>
        <v>263164.31575532904</v>
      </c>
    </row>
    <row r="60" spans="1:6" x14ac:dyDescent="0.55000000000000004">
      <c r="A60" s="39">
        <v>48</v>
      </c>
      <c r="B60" s="40">
        <f t="shared" si="0"/>
        <v>46631</v>
      </c>
      <c r="C60" s="41">
        <f t="shared" si="1"/>
        <v>22120.709601982147</v>
      </c>
      <c r="D60" s="41">
        <f t="shared" si="2"/>
        <v>18721.503856809148</v>
      </c>
      <c r="E60" s="41">
        <f t="shared" si="3"/>
        <v>3399.2057451729961</v>
      </c>
      <c r="F60" s="41">
        <f t="shared" si="4"/>
        <v>244442.8118985199</v>
      </c>
    </row>
    <row r="61" spans="1:6" x14ac:dyDescent="0.55000000000000004">
      <c r="A61" s="39">
        <v>49</v>
      </c>
      <c r="B61" s="40">
        <f t="shared" si="0"/>
        <v>46661</v>
      </c>
      <c r="C61" s="41">
        <f t="shared" si="1"/>
        <v>22120.709601982147</v>
      </c>
      <c r="D61" s="41">
        <f t="shared" si="2"/>
        <v>18963.323281626264</v>
      </c>
      <c r="E61" s="41">
        <f t="shared" si="3"/>
        <v>3157.3863203558776</v>
      </c>
      <c r="F61" s="41">
        <f t="shared" si="4"/>
        <v>225479.48861689362</v>
      </c>
    </row>
    <row r="62" spans="1:6" x14ac:dyDescent="0.55000000000000004">
      <c r="A62" s="39">
        <v>50</v>
      </c>
      <c r="B62" s="40">
        <f t="shared" si="0"/>
        <v>46692</v>
      </c>
      <c r="C62" s="41">
        <f t="shared" si="1"/>
        <v>22120.709601982147</v>
      </c>
      <c r="D62" s="41">
        <f t="shared" si="2"/>
        <v>19208.266207347275</v>
      </c>
      <c r="E62" s="41">
        <f t="shared" si="3"/>
        <v>2912.4433946348722</v>
      </c>
      <c r="F62" s="41">
        <f t="shared" si="4"/>
        <v>206271.22240954635</v>
      </c>
    </row>
    <row r="63" spans="1:6" x14ac:dyDescent="0.55000000000000004">
      <c r="A63" s="39">
        <v>51</v>
      </c>
      <c r="B63" s="40">
        <f t="shared" si="0"/>
        <v>46722</v>
      </c>
      <c r="C63" s="41">
        <f t="shared" si="1"/>
        <v>22120.709601982147</v>
      </c>
      <c r="D63" s="41">
        <f t="shared" si="2"/>
        <v>19456.372979192176</v>
      </c>
      <c r="E63" s="41">
        <f t="shared" si="3"/>
        <v>2664.3366227899701</v>
      </c>
      <c r="F63" s="41">
        <f t="shared" si="4"/>
        <v>186814.84943035417</v>
      </c>
    </row>
    <row r="64" spans="1:6" x14ac:dyDescent="0.55000000000000004">
      <c r="A64" s="39">
        <v>52</v>
      </c>
      <c r="B64" s="40">
        <f t="shared" si="0"/>
        <v>46753</v>
      </c>
      <c r="C64" s="41">
        <f t="shared" si="1"/>
        <v>22120.709601982147</v>
      </c>
      <c r="D64" s="41">
        <f t="shared" si="2"/>
        <v>19707.684463506743</v>
      </c>
      <c r="E64" s="41">
        <f t="shared" si="3"/>
        <v>2413.0251384754042</v>
      </c>
      <c r="F64" s="41">
        <f t="shared" si="4"/>
        <v>167107.16496684743</v>
      </c>
    </row>
    <row r="65" spans="1:6" x14ac:dyDescent="0.55000000000000004">
      <c r="A65" s="39">
        <v>53</v>
      </c>
      <c r="B65" s="40">
        <f t="shared" si="0"/>
        <v>46784</v>
      </c>
      <c r="C65" s="41">
        <f t="shared" si="1"/>
        <v>22120.709601982147</v>
      </c>
      <c r="D65" s="41">
        <f t="shared" si="2"/>
        <v>19962.242054493701</v>
      </c>
      <c r="E65" s="41">
        <f t="shared" si="3"/>
        <v>2158.4675474884416</v>
      </c>
      <c r="F65" s="41">
        <f t="shared" si="4"/>
        <v>147144.92291235374</v>
      </c>
    </row>
    <row r="66" spans="1:6" x14ac:dyDescent="0.55000000000000004">
      <c r="A66" s="39">
        <v>54</v>
      </c>
      <c r="B66" s="40">
        <f t="shared" si="0"/>
        <v>46813</v>
      </c>
      <c r="C66" s="41">
        <f t="shared" si="1"/>
        <v>22120.709601982147</v>
      </c>
      <c r="D66" s="41">
        <f t="shared" si="2"/>
        <v>20220.087681030913</v>
      </c>
      <c r="E66" s="41">
        <f t="shared" si="3"/>
        <v>1900.6219209512317</v>
      </c>
      <c r="F66" s="41">
        <f t="shared" si="4"/>
        <v>126924.83523132282</v>
      </c>
    </row>
    <row r="67" spans="1:6" x14ac:dyDescent="0.55000000000000004">
      <c r="A67" s="39">
        <v>55</v>
      </c>
      <c r="B67" s="40">
        <f t="shared" si="0"/>
        <v>46844</v>
      </c>
      <c r="C67" s="41">
        <f t="shared" si="1"/>
        <v>22120.709601982147</v>
      </c>
      <c r="D67" s="41">
        <f t="shared" si="2"/>
        <v>20481.263813577563</v>
      </c>
      <c r="E67" s="41">
        <f t="shared" si="3"/>
        <v>1639.4457884045823</v>
      </c>
      <c r="F67" s="41">
        <f t="shared" si="4"/>
        <v>106443.57141774526</v>
      </c>
    </row>
    <row r="68" spans="1:6" x14ac:dyDescent="0.55000000000000004">
      <c r="A68" s="39">
        <v>56</v>
      </c>
      <c r="B68" s="40">
        <f t="shared" si="0"/>
        <v>46874</v>
      </c>
      <c r="C68" s="41">
        <f t="shared" si="1"/>
        <v>22120.709601982147</v>
      </c>
      <c r="D68" s="41">
        <f t="shared" si="2"/>
        <v>20745.813471169608</v>
      </c>
      <c r="E68" s="41">
        <f t="shared" si="3"/>
        <v>1374.8961308125392</v>
      </c>
      <c r="F68" s="41">
        <f t="shared" si="4"/>
        <v>85697.757946575657</v>
      </c>
    </row>
    <row r="69" spans="1:6" x14ac:dyDescent="0.55000000000000004">
      <c r="A69" s="39">
        <v>57</v>
      </c>
      <c r="B69" s="40">
        <f t="shared" si="0"/>
        <v>46905</v>
      </c>
      <c r="C69" s="41">
        <f t="shared" si="1"/>
        <v>22120.709601982147</v>
      </c>
      <c r="D69" s="41">
        <f t="shared" si="2"/>
        <v>21013.780228505548</v>
      </c>
      <c r="E69" s="41">
        <f t="shared" si="3"/>
        <v>1106.9293734765981</v>
      </c>
      <c r="F69" s="41">
        <f t="shared" si="4"/>
        <v>64683.977718070106</v>
      </c>
    </row>
    <row r="70" spans="1:6" x14ac:dyDescent="0.55000000000000004">
      <c r="A70" s="39">
        <v>58</v>
      </c>
      <c r="B70" s="40">
        <f t="shared" si="0"/>
        <v>46935</v>
      </c>
      <c r="C70" s="41">
        <f t="shared" si="1"/>
        <v>22120.709601982147</v>
      </c>
      <c r="D70" s="41">
        <f t="shared" si="2"/>
        <v>21285.208223123744</v>
      </c>
      <c r="E70" s="41">
        <f t="shared" si="3"/>
        <v>835.50137885840138</v>
      </c>
      <c r="F70" s="41">
        <f t="shared" si="4"/>
        <v>43398.769494946362</v>
      </c>
    </row>
    <row r="71" spans="1:6" x14ac:dyDescent="0.55000000000000004">
      <c r="A71" s="39">
        <v>59</v>
      </c>
      <c r="B71" s="40">
        <f t="shared" si="0"/>
        <v>46966</v>
      </c>
      <c r="C71" s="41">
        <f t="shared" si="1"/>
        <v>22120.709601982147</v>
      </c>
      <c r="D71" s="41">
        <f t="shared" si="2"/>
        <v>21560.142162672426</v>
      </c>
      <c r="E71" s="41">
        <f t="shared" si="3"/>
        <v>560.56743930971959</v>
      </c>
      <c r="F71" s="41">
        <f t="shared" si="4"/>
        <v>21838.627332273936</v>
      </c>
    </row>
    <row r="72" spans="1:6" x14ac:dyDescent="0.55000000000000004">
      <c r="A72" s="39">
        <v>60</v>
      </c>
      <c r="B72" s="40">
        <f t="shared" si="0"/>
        <v>46997</v>
      </c>
      <c r="C72" s="41">
        <f t="shared" si="1"/>
        <v>22120.709601982147</v>
      </c>
      <c r="D72" s="41">
        <f t="shared" si="2"/>
        <v>21838.627332273612</v>
      </c>
      <c r="E72" s="41">
        <f t="shared" si="3"/>
        <v>282.08226970853411</v>
      </c>
      <c r="F72" s="41">
        <f t="shared" si="4"/>
        <v>3.2378011383116245E-10</v>
      </c>
    </row>
    <row r="73" spans="1:6" x14ac:dyDescent="0.55000000000000004">
      <c r="A73" s="39">
        <v>61</v>
      </c>
      <c r="B73" s="40">
        <f t="shared" si="0"/>
        <v>47027</v>
      </c>
      <c r="C73" s="41">
        <f t="shared" si="1"/>
        <v>22120.709601982147</v>
      </c>
      <c r="D73" s="41" t="e">
        <f t="shared" si="2"/>
        <v>#NUM!</v>
      </c>
      <c r="E73" s="41" t="e">
        <f t="shared" si="3"/>
        <v>#NUM!</v>
      </c>
      <c r="F73" s="41" t="e">
        <f t="shared" si="4"/>
        <v>#NUM!</v>
      </c>
    </row>
    <row r="74" spans="1:6" x14ac:dyDescent="0.55000000000000004">
      <c r="A74" s="39">
        <v>62</v>
      </c>
      <c r="B74" s="40">
        <f t="shared" si="0"/>
        <v>47058</v>
      </c>
      <c r="C74" s="41">
        <f t="shared" si="1"/>
        <v>22120.709601982147</v>
      </c>
      <c r="D74" s="41" t="e">
        <f t="shared" si="2"/>
        <v>#NUM!</v>
      </c>
      <c r="E74" s="41" t="e">
        <f t="shared" si="3"/>
        <v>#NUM!</v>
      </c>
      <c r="F74" s="41" t="e">
        <f t="shared" si="4"/>
        <v>#NUM!</v>
      </c>
    </row>
    <row r="75" spans="1:6" x14ac:dyDescent="0.55000000000000004">
      <c r="A75" s="39">
        <v>63</v>
      </c>
      <c r="B75" s="40">
        <f t="shared" si="0"/>
        <v>47088</v>
      </c>
      <c r="C75" s="41">
        <f t="shared" si="1"/>
        <v>22120.709601982147</v>
      </c>
      <c r="D75" s="41" t="e">
        <f t="shared" si="2"/>
        <v>#NUM!</v>
      </c>
      <c r="E75" s="41" t="e">
        <f t="shared" si="3"/>
        <v>#NUM!</v>
      </c>
      <c r="F75" s="41" t="e">
        <f t="shared" si="4"/>
        <v>#NUM!</v>
      </c>
    </row>
    <row r="76" spans="1:6" x14ac:dyDescent="0.55000000000000004">
      <c r="A76" s="39">
        <v>64</v>
      </c>
      <c r="B76" s="40">
        <f t="shared" si="0"/>
        <v>47119</v>
      </c>
      <c r="C76" s="41">
        <f t="shared" si="1"/>
        <v>22120.709601982147</v>
      </c>
      <c r="D76" s="41" t="e">
        <f t="shared" si="2"/>
        <v>#NUM!</v>
      </c>
      <c r="E76" s="41" t="e">
        <f t="shared" si="3"/>
        <v>#NUM!</v>
      </c>
      <c r="F76" s="41" t="e">
        <f t="shared" si="4"/>
        <v>#NUM!</v>
      </c>
    </row>
    <row r="77" spans="1:6" x14ac:dyDescent="0.55000000000000004">
      <c r="A77" s="39">
        <v>65</v>
      </c>
      <c r="B77" s="40">
        <f t="shared" si="0"/>
        <v>47150</v>
      </c>
      <c r="C77" s="41">
        <f t="shared" si="1"/>
        <v>22120.709601982147</v>
      </c>
      <c r="D77" s="41" t="e">
        <f t="shared" si="2"/>
        <v>#NUM!</v>
      </c>
      <c r="E77" s="41" t="e">
        <f t="shared" si="3"/>
        <v>#NUM!</v>
      </c>
      <c r="F77" s="41" t="e">
        <f t="shared" si="4"/>
        <v>#NUM!</v>
      </c>
    </row>
    <row r="78" spans="1:6" x14ac:dyDescent="0.55000000000000004">
      <c r="A78" s="39">
        <v>66</v>
      </c>
      <c r="B78" s="40">
        <f t="shared" ref="B78:B141" si="5">EDATE(B77,1)</f>
        <v>47178</v>
      </c>
      <c r="C78" s="41">
        <f t="shared" ref="C78:C141" si="6">-PMT($C$4/12,$C$6,$C$3)</f>
        <v>22120.709601982147</v>
      </c>
      <c r="D78" s="41" t="e">
        <f t="shared" ref="D78:D141" si="7">-PPMT($C$4/12,A78,$C$6,$C$3)</f>
        <v>#NUM!</v>
      </c>
      <c r="E78" s="41" t="e">
        <f t="shared" ref="E78:E141" si="8">-IPMT($C$4/12,A78,$C$6,$C$3)</f>
        <v>#NUM!</v>
      </c>
      <c r="F78" s="41" t="e">
        <f t="shared" ref="F78:F141" si="9">F77-D78</f>
        <v>#NUM!</v>
      </c>
    </row>
    <row r="79" spans="1:6" x14ac:dyDescent="0.55000000000000004">
      <c r="A79" s="39">
        <v>67</v>
      </c>
      <c r="B79" s="40">
        <f t="shared" si="5"/>
        <v>47209</v>
      </c>
      <c r="C79" s="41">
        <f t="shared" si="6"/>
        <v>22120.709601982147</v>
      </c>
      <c r="D79" s="41" t="e">
        <f t="shared" si="7"/>
        <v>#NUM!</v>
      </c>
      <c r="E79" s="41" t="e">
        <f t="shared" si="8"/>
        <v>#NUM!</v>
      </c>
      <c r="F79" s="41" t="e">
        <f t="shared" si="9"/>
        <v>#NUM!</v>
      </c>
    </row>
    <row r="80" spans="1:6" x14ac:dyDescent="0.55000000000000004">
      <c r="A80" s="39">
        <v>68</v>
      </c>
      <c r="B80" s="40">
        <f t="shared" si="5"/>
        <v>47239</v>
      </c>
      <c r="C80" s="41">
        <f t="shared" si="6"/>
        <v>22120.709601982147</v>
      </c>
      <c r="D80" s="41" t="e">
        <f t="shared" si="7"/>
        <v>#NUM!</v>
      </c>
      <c r="E80" s="41" t="e">
        <f t="shared" si="8"/>
        <v>#NUM!</v>
      </c>
      <c r="F80" s="41" t="e">
        <f t="shared" si="9"/>
        <v>#NUM!</v>
      </c>
    </row>
    <row r="81" spans="1:8" x14ac:dyDescent="0.55000000000000004">
      <c r="A81" s="39">
        <v>69</v>
      </c>
      <c r="B81" s="40">
        <f t="shared" si="5"/>
        <v>47270</v>
      </c>
      <c r="C81" s="41">
        <f t="shared" si="6"/>
        <v>22120.709601982147</v>
      </c>
      <c r="D81" s="41" t="e">
        <f t="shared" si="7"/>
        <v>#NUM!</v>
      </c>
      <c r="E81" s="41" t="e">
        <f t="shared" si="8"/>
        <v>#NUM!</v>
      </c>
      <c r="F81" s="41" t="e">
        <f t="shared" si="9"/>
        <v>#NUM!</v>
      </c>
    </row>
    <row r="82" spans="1:8" x14ac:dyDescent="0.55000000000000004">
      <c r="A82" s="39">
        <v>70</v>
      </c>
      <c r="B82" s="40">
        <f t="shared" si="5"/>
        <v>47300</v>
      </c>
      <c r="C82" s="41">
        <f t="shared" si="6"/>
        <v>22120.709601982147</v>
      </c>
      <c r="D82" s="41" t="e">
        <f t="shared" si="7"/>
        <v>#NUM!</v>
      </c>
      <c r="E82" s="41" t="e">
        <f t="shared" si="8"/>
        <v>#NUM!</v>
      </c>
      <c r="F82" s="41" t="e">
        <f t="shared" si="9"/>
        <v>#NUM!</v>
      </c>
    </row>
    <row r="83" spans="1:8" x14ac:dyDescent="0.55000000000000004">
      <c r="A83" s="39">
        <v>71</v>
      </c>
      <c r="B83" s="40">
        <f t="shared" si="5"/>
        <v>47331</v>
      </c>
      <c r="C83" s="41">
        <f t="shared" si="6"/>
        <v>22120.709601982147</v>
      </c>
      <c r="D83" s="41" t="e">
        <f t="shared" si="7"/>
        <v>#NUM!</v>
      </c>
      <c r="E83" s="41" t="e">
        <f t="shared" si="8"/>
        <v>#NUM!</v>
      </c>
      <c r="F83" s="41" t="e">
        <f t="shared" si="9"/>
        <v>#NUM!</v>
      </c>
    </row>
    <row r="84" spans="1:8" x14ac:dyDescent="0.55000000000000004">
      <c r="A84" s="39">
        <v>72</v>
      </c>
      <c r="B84" s="40">
        <f t="shared" si="5"/>
        <v>47362</v>
      </c>
      <c r="C84" s="41">
        <f t="shared" si="6"/>
        <v>22120.709601982147</v>
      </c>
      <c r="D84" s="41" t="e">
        <f t="shared" si="7"/>
        <v>#NUM!</v>
      </c>
      <c r="E84" s="41" t="e">
        <f t="shared" si="8"/>
        <v>#NUM!</v>
      </c>
      <c r="F84" s="41" t="e">
        <f t="shared" si="9"/>
        <v>#NUM!</v>
      </c>
    </row>
    <row r="85" spans="1:8" x14ac:dyDescent="0.55000000000000004">
      <c r="A85" s="39">
        <v>73</v>
      </c>
      <c r="B85" s="40">
        <f t="shared" si="5"/>
        <v>47392</v>
      </c>
      <c r="C85" s="41">
        <f t="shared" si="6"/>
        <v>22120.709601982147</v>
      </c>
      <c r="D85" s="41" t="e">
        <f t="shared" si="7"/>
        <v>#NUM!</v>
      </c>
      <c r="E85" s="41" t="e">
        <f t="shared" si="8"/>
        <v>#NUM!</v>
      </c>
      <c r="F85" s="41" t="e">
        <f t="shared" si="9"/>
        <v>#NUM!</v>
      </c>
    </row>
    <row r="86" spans="1:8" x14ac:dyDescent="0.55000000000000004">
      <c r="A86" s="39">
        <v>74</v>
      </c>
      <c r="B86" s="40">
        <f t="shared" si="5"/>
        <v>47423</v>
      </c>
      <c r="C86" s="41">
        <f t="shared" si="6"/>
        <v>22120.709601982147</v>
      </c>
      <c r="D86" s="41" t="e">
        <f t="shared" si="7"/>
        <v>#NUM!</v>
      </c>
      <c r="E86" s="41" t="e">
        <f t="shared" si="8"/>
        <v>#NUM!</v>
      </c>
      <c r="F86" s="41" t="e">
        <f t="shared" si="9"/>
        <v>#NUM!</v>
      </c>
    </row>
    <row r="87" spans="1:8" x14ac:dyDescent="0.55000000000000004">
      <c r="A87" s="39">
        <v>75</v>
      </c>
      <c r="B87" s="40">
        <f t="shared" si="5"/>
        <v>47453</v>
      </c>
      <c r="C87" s="41">
        <f t="shared" si="6"/>
        <v>22120.709601982147</v>
      </c>
      <c r="D87" s="41" t="e">
        <f t="shared" si="7"/>
        <v>#NUM!</v>
      </c>
      <c r="E87" s="41" t="e">
        <f t="shared" si="8"/>
        <v>#NUM!</v>
      </c>
      <c r="F87" s="41" t="e">
        <f t="shared" si="9"/>
        <v>#NUM!</v>
      </c>
    </row>
    <row r="88" spans="1:8" x14ac:dyDescent="0.55000000000000004">
      <c r="A88" s="39">
        <v>76</v>
      </c>
      <c r="B88" s="40">
        <f t="shared" si="5"/>
        <v>47484</v>
      </c>
      <c r="C88" s="41">
        <f t="shared" si="6"/>
        <v>22120.709601982147</v>
      </c>
      <c r="D88" s="41" t="e">
        <f t="shared" si="7"/>
        <v>#NUM!</v>
      </c>
      <c r="E88" s="41" t="e">
        <f t="shared" si="8"/>
        <v>#NUM!</v>
      </c>
      <c r="F88" s="41" t="e">
        <f t="shared" si="9"/>
        <v>#NUM!</v>
      </c>
    </row>
    <row r="89" spans="1:8" x14ac:dyDescent="0.55000000000000004">
      <c r="A89" s="39">
        <v>77</v>
      </c>
      <c r="B89" s="40">
        <f t="shared" si="5"/>
        <v>47515</v>
      </c>
      <c r="C89" s="41">
        <f t="shared" si="6"/>
        <v>22120.709601982147</v>
      </c>
      <c r="D89" s="41" t="e">
        <f t="shared" si="7"/>
        <v>#NUM!</v>
      </c>
      <c r="E89" s="41" t="e">
        <f t="shared" si="8"/>
        <v>#NUM!</v>
      </c>
      <c r="F89" s="41" t="e">
        <f t="shared" si="9"/>
        <v>#NUM!</v>
      </c>
    </row>
    <row r="90" spans="1:8" x14ac:dyDescent="0.55000000000000004">
      <c r="A90" s="39">
        <v>78</v>
      </c>
      <c r="B90" s="40">
        <f t="shared" si="5"/>
        <v>47543</v>
      </c>
      <c r="C90" s="41">
        <f t="shared" si="6"/>
        <v>22120.709601982147</v>
      </c>
      <c r="D90" s="41" t="e">
        <f t="shared" si="7"/>
        <v>#NUM!</v>
      </c>
      <c r="E90" s="41" t="e">
        <f t="shared" si="8"/>
        <v>#NUM!</v>
      </c>
      <c r="F90" s="41" t="e">
        <f t="shared" si="9"/>
        <v>#NUM!</v>
      </c>
    </row>
    <row r="91" spans="1:8" x14ac:dyDescent="0.55000000000000004">
      <c r="A91" s="39">
        <v>79</v>
      </c>
      <c r="B91" s="40">
        <f t="shared" si="5"/>
        <v>47574</v>
      </c>
      <c r="C91" s="41">
        <f t="shared" si="6"/>
        <v>22120.709601982147</v>
      </c>
      <c r="D91" s="41" t="e">
        <f t="shared" si="7"/>
        <v>#NUM!</v>
      </c>
      <c r="E91" s="41" t="e">
        <f t="shared" si="8"/>
        <v>#NUM!</v>
      </c>
      <c r="F91" s="41" t="e">
        <f t="shared" si="9"/>
        <v>#NUM!</v>
      </c>
    </row>
    <row r="92" spans="1:8" x14ac:dyDescent="0.55000000000000004">
      <c r="A92" s="39">
        <v>80</v>
      </c>
      <c r="B92" s="40">
        <f t="shared" si="5"/>
        <v>47604</v>
      </c>
      <c r="C92" s="41">
        <f t="shared" si="6"/>
        <v>22120.709601982147</v>
      </c>
      <c r="D92" s="41" t="e">
        <f t="shared" si="7"/>
        <v>#NUM!</v>
      </c>
      <c r="E92" s="41" t="e">
        <f t="shared" si="8"/>
        <v>#NUM!</v>
      </c>
      <c r="F92" s="41" t="e">
        <f t="shared" si="9"/>
        <v>#NUM!</v>
      </c>
      <c r="H92" s="38" t="e">
        <f>SUM(E82:E92)</f>
        <v>#NUM!</v>
      </c>
    </row>
    <row r="93" spans="1:8" x14ac:dyDescent="0.55000000000000004">
      <c r="A93" s="39">
        <v>81</v>
      </c>
      <c r="B93" s="40">
        <f t="shared" si="5"/>
        <v>47635</v>
      </c>
      <c r="C93" s="41">
        <f t="shared" si="6"/>
        <v>22120.709601982147</v>
      </c>
      <c r="D93" s="41" t="e">
        <f t="shared" si="7"/>
        <v>#NUM!</v>
      </c>
      <c r="E93" s="41" t="e">
        <f t="shared" si="8"/>
        <v>#NUM!</v>
      </c>
      <c r="F93" s="41" t="e">
        <f t="shared" si="9"/>
        <v>#NUM!</v>
      </c>
    </row>
    <row r="94" spans="1:8" x14ac:dyDescent="0.55000000000000004">
      <c r="A94" s="39">
        <v>82</v>
      </c>
      <c r="B94" s="40">
        <f t="shared" si="5"/>
        <v>47665</v>
      </c>
      <c r="C94" s="41">
        <f t="shared" si="6"/>
        <v>22120.709601982147</v>
      </c>
      <c r="D94" s="41" t="e">
        <f t="shared" si="7"/>
        <v>#NUM!</v>
      </c>
      <c r="E94" s="41" t="e">
        <f t="shared" si="8"/>
        <v>#NUM!</v>
      </c>
      <c r="F94" s="41" t="e">
        <f t="shared" si="9"/>
        <v>#NUM!</v>
      </c>
    </row>
    <row r="95" spans="1:8" x14ac:dyDescent="0.55000000000000004">
      <c r="A95" s="39">
        <v>83</v>
      </c>
      <c r="B95" s="40">
        <f t="shared" si="5"/>
        <v>47696</v>
      </c>
      <c r="C95" s="41">
        <f t="shared" si="6"/>
        <v>22120.709601982147</v>
      </c>
      <c r="D95" s="41" t="e">
        <f t="shared" si="7"/>
        <v>#NUM!</v>
      </c>
      <c r="E95" s="41" t="e">
        <f t="shared" si="8"/>
        <v>#NUM!</v>
      </c>
      <c r="F95" s="41" t="e">
        <f t="shared" si="9"/>
        <v>#NUM!</v>
      </c>
    </row>
    <row r="96" spans="1:8" x14ac:dyDescent="0.55000000000000004">
      <c r="A96" s="39">
        <v>84</v>
      </c>
      <c r="B96" s="40">
        <f t="shared" si="5"/>
        <v>47727</v>
      </c>
      <c r="C96" s="41">
        <f t="shared" si="6"/>
        <v>22120.709601982147</v>
      </c>
      <c r="D96" s="41" t="e">
        <f t="shared" si="7"/>
        <v>#NUM!</v>
      </c>
      <c r="E96" s="41" t="e">
        <f t="shared" si="8"/>
        <v>#NUM!</v>
      </c>
      <c r="F96" s="41" t="e">
        <f t="shared" si="9"/>
        <v>#NUM!</v>
      </c>
    </row>
    <row r="97" spans="1:8" x14ac:dyDescent="0.55000000000000004">
      <c r="A97" s="39">
        <v>85</v>
      </c>
      <c r="B97" s="40">
        <f t="shared" si="5"/>
        <v>47757</v>
      </c>
      <c r="C97" s="41">
        <f t="shared" si="6"/>
        <v>22120.709601982147</v>
      </c>
      <c r="D97" s="41" t="e">
        <f t="shared" si="7"/>
        <v>#NUM!</v>
      </c>
      <c r="E97" s="41" t="e">
        <f t="shared" si="8"/>
        <v>#NUM!</v>
      </c>
      <c r="F97" s="41" t="e">
        <f t="shared" si="9"/>
        <v>#NUM!</v>
      </c>
    </row>
    <row r="98" spans="1:8" x14ac:dyDescent="0.55000000000000004">
      <c r="A98" s="39">
        <v>86</v>
      </c>
      <c r="B98" s="40">
        <f t="shared" si="5"/>
        <v>47788</v>
      </c>
      <c r="C98" s="41">
        <f t="shared" si="6"/>
        <v>22120.709601982147</v>
      </c>
      <c r="D98" s="41" t="e">
        <f t="shared" si="7"/>
        <v>#NUM!</v>
      </c>
      <c r="E98" s="41" t="e">
        <f t="shared" si="8"/>
        <v>#NUM!</v>
      </c>
      <c r="F98" s="41" t="e">
        <f t="shared" si="9"/>
        <v>#NUM!</v>
      </c>
    </row>
    <row r="99" spans="1:8" x14ac:dyDescent="0.55000000000000004">
      <c r="A99" s="39">
        <v>87</v>
      </c>
      <c r="B99" s="40">
        <f t="shared" si="5"/>
        <v>47818</v>
      </c>
      <c r="C99" s="41">
        <f t="shared" si="6"/>
        <v>22120.709601982147</v>
      </c>
      <c r="D99" s="41" t="e">
        <f t="shared" si="7"/>
        <v>#NUM!</v>
      </c>
      <c r="E99" s="41" t="e">
        <f t="shared" si="8"/>
        <v>#NUM!</v>
      </c>
      <c r="F99" s="41" t="e">
        <f t="shared" si="9"/>
        <v>#NUM!</v>
      </c>
    </row>
    <row r="100" spans="1:8" x14ac:dyDescent="0.55000000000000004">
      <c r="A100" s="39">
        <v>88</v>
      </c>
      <c r="B100" s="40">
        <f t="shared" si="5"/>
        <v>47849</v>
      </c>
      <c r="C100" s="41">
        <f t="shared" si="6"/>
        <v>22120.709601982147</v>
      </c>
      <c r="D100" s="41" t="e">
        <f t="shared" si="7"/>
        <v>#NUM!</v>
      </c>
      <c r="E100" s="41" t="e">
        <f t="shared" si="8"/>
        <v>#NUM!</v>
      </c>
      <c r="F100" s="41" t="e">
        <f t="shared" si="9"/>
        <v>#NUM!</v>
      </c>
    </row>
    <row r="101" spans="1:8" x14ac:dyDescent="0.55000000000000004">
      <c r="A101" s="39">
        <v>89</v>
      </c>
      <c r="B101" s="40">
        <f t="shared" si="5"/>
        <v>47880</v>
      </c>
      <c r="C101" s="41">
        <f t="shared" si="6"/>
        <v>22120.709601982147</v>
      </c>
      <c r="D101" s="41" t="e">
        <f t="shared" si="7"/>
        <v>#NUM!</v>
      </c>
      <c r="E101" s="41" t="e">
        <f t="shared" si="8"/>
        <v>#NUM!</v>
      </c>
      <c r="F101" s="41" t="e">
        <f t="shared" si="9"/>
        <v>#NUM!</v>
      </c>
    </row>
    <row r="102" spans="1:8" x14ac:dyDescent="0.55000000000000004">
      <c r="A102" s="39">
        <v>90</v>
      </c>
      <c r="B102" s="40">
        <f t="shared" si="5"/>
        <v>47908</v>
      </c>
      <c r="C102" s="41">
        <f t="shared" si="6"/>
        <v>22120.709601982147</v>
      </c>
      <c r="D102" s="41" t="e">
        <f t="shared" si="7"/>
        <v>#NUM!</v>
      </c>
      <c r="E102" s="41" t="e">
        <f t="shared" si="8"/>
        <v>#NUM!</v>
      </c>
      <c r="F102" s="41" t="e">
        <f t="shared" si="9"/>
        <v>#NUM!</v>
      </c>
    </row>
    <row r="103" spans="1:8" x14ac:dyDescent="0.55000000000000004">
      <c r="A103" s="39">
        <v>91</v>
      </c>
      <c r="B103" s="40">
        <f t="shared" si="5"/>
        <v>47939</v>
      </c>
      <c r="C103" s="41">
        <f t="shared" si="6"/>
        <v>22120.709601982147</v>
      </c>
      <c r="D103" s="41" t="e">
        <f t="shared" si="7"/>
        <v>#NUM!</v>
      </c>
      <c r="E103" s="41" t="e">
        <f t="shared" si="8"/>
        <v>#NUM!</v>
      </c>
      <c r="F103" s="41" t="e">
        <f t="shared" si="9"/>
        <v>#NUM!</v>
      </c>
    </row>
    <row r="104" spans="1:8" x14ac:dyDescent="0.55000000000000004">
      <c r="A104" s="39">
        <v>92</v>
      </c>
      <c r="B104" s="40">
        <f t="shared" si="5"/>
        <v>47969</v>
      </c>
      <c r="C104" s="41">
        <f t="shared" si="6"/>
        <v>22120.709601982147</v>
      </c>
      <c r="D104" s="41" t="e">
        <f t="shared" si="7"/>
        <v>#NUM!</v>
      </c>
      <c r="E104" s="41" t="e">
        <f t="shared" si="8"/>
        <v>#NUM!</v>
      </c>
      <c r="F104" s="41" t="e">
        <f t="shared" si="9"/>
        <v>#NUM!</v>
      </c>
      <c r="H104" s="38" t="e">
        <f>SUM(E93:E104)</f>
        <v>#NUM!</v>
      </c>
    </row>
    <row r="105" spans="1:8" x14ac:dyDescent="0.55000000000000004">
      <c r="A105" s="39">
        <v>93</v>
      </c>
      <c r="B105" s="40">
        <f t="shared" si="5"/>
        <v>48000</v>
      </c>
      <c r="C105" s="41">
        <f t="shared" si="6"/>
        <v>22120.709601982147</v>
      </c>
      <c r="D105" s="41" t="e">
        <f t="shared" si="7"/>
        <v>#NUM!</v>
      </c>
      <c r="E105" s="41" t="e">
        <f t="shared" si="8"/>
        <v>#NUM!</v>
      </c>
      <c r="F105" s="41" t="e">
        <f t="shared" si="9"/>
        <v>#NUM!</v>
      </c>
    </row>
    <row r="106" spans="1:8" x14ac:dyDescent="0.55000000000000004">
      <c r="A106" s="39">
        <v>94</v>
      </c>
      <c r="B106" s="40">
        <f t="shared" si="5"/>
        <v>48030</v>
      </c>
      <c r="C106" s="41">
        <f t="shared" si="6"/>
        <v>22120.709601982147</v>
      </c>
      <c r="D106" s="41" t="e">
        <f t="shared" si="7"/>
        <v>#NUM!</v>
      </c>
      <c r="E106" s="41" t="e">
        <f t="shared" si="8"/>
        <v>#NUM!</v>
      </c>
      <c r="F106" s="41" t="e">
        <f t="shared" si="9"/>
        <v>#NUM!</v>
      </c>
    </row>
    <row r="107" spans="1:8" x14ac:dyDescent="0.55000000000000004">
      <c r="A107" s="39">
        <v>95</v>
      </c>
      <c r="B107" s="40">
        <f t="shared" si="5"/>
        <v>48061</v>
      </c>
      <c r="C107" s="41">
        <f t="shared" si="6"/>
        <v>22120.709601982147</v>
      </c>
      <c r="D107" s="41" t="e">
        <f t="shared" si="7"/>
        <v>#NUM!</v>
      </c>
      <c r="E107" s="41" t="e">
        <f t="shared" si="8"/>
        <v>#NUM!</v>
      </c>
      <c r="F107" s="41" t="e">
        <f t="shared" si="9"/>
        <v>#NUM!</v>
      </c>
    </row>
    <row r="108" spans="1:8" x14ac:dyDescent="0.55000000000000004">
      <c r="A108" s="39">
        <v>96</v>
      </c>
      <c r="B108" s="40">
        <f t="shared" si="5"/>
        <v>48092</v>
      </c>
      <c r="C108" s="41">
        <f t="shared" si="6"/>
        <v>22120.709601982147</v>
      </c>
      <c r="D108" s="41" t="e">
        <f t="shared" si="7"/>
        <v>#NUM!</v>
      </c>
      <c r="E108" s="41" t="e">
        <f t="shared" si="8"/>
        <v>#NUM!</v>
      </c>
      <c r="F108" s="41" t="e">
        <f t="shared" si="9"/>
        <v>#NUM!</v>
      </c>
    </row>
    <row r="109" spans="1:8" x14ac:dyDescent="0.55000000000000004">
      <c r="A109" s="39">
        <v>97</v>
      </c>
      <c r="B109" s="40">
        <f t="shared" si="5"/>
        <v>48122</v>
      </c>
      <c r="C109" s="41">
        <f t="shared" si="6"/>
        <v>22120.709601982147</v>
      </c>
      <c r="D109" s="41" t="e">
        <f t="shared" si="7"/>
        <v>#NUM!</v>
      </c>
      <c r="E109" s="41" t="e">
        <f t="shared" si="8"/>
        <v>#NUM!</v>
      </c>
      <c r="F109" s="41" t="e">
        <f t="shared" si="9"/>
        <v>#NUM!</v>
      </c>
    </row>
    <row r="110" spans="1:8" x14ac:dyDescent="0.55000000000000004">
      <c r="A110" s="39">
        <v>98</v>
      </c>
      <c r="B110" s="40">
        <f t="shared" si="5"/>
        <v>48153</v>
      </c>
      <c r="C110" s="41">
        <f t="shared" si="6"/>
        <v>22120.709601982147</v>
      </c>
      <c r="D110" s="41" t="e">
        <f t="shared" si="7"/>
        <v>#NUM!</v>
      </c>
      <c r="E110" s="41" t="e">
        <f t="shared" si="8"/>
        <v>#NUM!</v>
      </c>
      <c r="F110" s="41" t="e">
        <f t="shared" si="9"/>
        <v>#NUM!</v>
      </c>
    </row>
    <row r="111" spans="1:8" x14ac:dyDescent="0.55000000000000004">
      <c r="A111" s="39">
        <v>99</v>
      </c>
      <c r="B111" s="40">
        <f t="shared" si="5"/>
        <v>48183</v>
      </c>
      <c r="C111" s="41">
        <f t="shared" si="6"/>
        <v>22120.709601982147</v>
      </c>
      <c r="D111" s="41" t="e">
        <f t="shared" si="7"/>
        <v>#NUM!</v>
      </c>
      <c r="E111" s="41" t="e">
        <f t="shared" si="8"/>
        <v>#NUM!</v>
      </c>
      <c r="F111" s="41" t="e">
        <f t="shared" si="9"/>
        <v>#NUM!</v>
      </c>
    </row>
    <row r="112" spans="1:8" x14ac:dyDescent="0.55000000000000004">
      <c r="A112" s="39">
        <v>100</v>
      </c>
      <c r="B112" s="40">
        <f t="shared" si="5"/>
        <v>48214</v>
      </c>
      <c r="C112" s="41">
        <f t="shared" si="6"/>
        <v>22120.709601982147</v>
      </c>
      <c r="D112" s="41" t="e">
        <f t="shared" si="7"/>
        <v>#NUM!</v>
      </c>
      <c r="E112" s="41" t="e">
        <f t="shared" si="8"/>
        <v>#NUM!</v>
      </c>
      <c r="F112" s="41" t="e">
        <f t="shared" si="9"/>
        <v>#NUM!</v>
      </c>
    </row>
    <row r="113" spans="1:8" x14ac:dyDescent="0.55000000000000004">
      <c r="A113" s="39">
        <v>101</v>
      </c>
      <c r="B113" s="40">
        <f t="shared" si="5"/>
        <v>48245</v>
      </c>
      <c r="C113" s="41">
        <f t="shared" si="6"/>
        <v>22120.709601982147</v>
      </c>
      <c r="D113" s="41" t="e">
        <f t="shared" si="7"/>
        <v>#NUM!</v>
      </c>
      <c r="E113" s="41" t="e">
        <f t="shared" si="8"/>
        <v>#NUM!</v>
      </c>
      <c r="F113" s="41" t="e">
        <f t="shared" si="9"/>
        <v>#NUM!</v>
      </c>
    </row>
    <row r="114" spans="1:8" x14ac:dyDescent="0.55000000000000004">
      <c r="A114" s="39">
        <v>102</v>
      </c>
      <c r="B114" s="40">
        <f t="shared" si="5"/>
        <v>48274</v>
      </c>
      <c r="C114" s="41">
        <f t="shared" si="6"/>
        <v>22120.709601982147</v>
      </c>
      <c r="D114" s="41" t="e">
        <f t="shared" si="7"/>
        <v>#NUM!</v>
      </c>
      <c r="E114" s="41" t="e">
        <f t="shared" si="8"/>
        <v>#NUM!</v>
      </c>
      <c r="F114" s="41" t="e">
        <f t="shared" si="9"/>
        <v>#NUM!</v>
      </c>
    </row>
    <row r="115" spans="1:8" x14ac:dyDescent="0.55000000000000004">
      <c r="A115" s="39">
        <v>103</v>
      </c>
      <c r="B115" s="40">
        <f t="shared" si="5"/>
        <v>48305</v>
      </c>
      <c r="C115" s="41">
        <f t="shared" si="6"/>
        <v>22120.709601982147</v>
      </c>
      <c r="D115" s="41" t="e">
        <f t="shared" si="7"/>
        <v>#NUM!</v>
      </c>
      <c r="E115" s="41" t="e">
        <f t="shared" si="8"/>
        <v>#NUM!</v>
      </c>
      <c r="F115" s="41" t="e">
        <f t="shared" si="9"/>
        <v>#NUM!</v>
      </c>
    </row>
    <row r="116" spans="1:8" x14ac:dyDescent="0.55000000000000004">
      <c r="A116" s="39">
        <v>104</v>
      </c>
      <c r="B116" s="40">
        <f t="shared" si="5"/>
        <v>48335</v>
      </c>
      <c r="C116" s="41">
        <f t="shared" si="6"/>
        <v>22120.709601982147</v>
      </c>
      <c r="D116" s="41" t="e">
        <f t="shared" si="7"/>
        <v>#NUM!</v>
      </c>
      <c r="E116" s="41" t="e">
        <f t="shared" si="8"/>
        <v>#NUM!</v>
      </c>
      <c r="F116" s="41" t="e">
        <f t="shared" si="9"/>
        <v>#NUM!</v>
      </c>
      <c r="H116" s="38" t="e">
        <f>SUM(E105:E116)</f>
        <v>#NUM!</v>
      </c>
    </row>
    <row r="117" spans="1:8" x14ac:dyDescent="0.55000000000000004">
      <c r="A117" s="39">
        <v>105</v>
      </c>
      <c r="B117" s="40">
        <f t="shared" si="5"/>
        <v>48366</v>
      </c>
      <c r="C117" s="41">
        <f t="shared" si="6"/>
        <v>22120.709601982147</v>
      </c>
      <c r="D117" s="41" t="e">
        <f t="shared" si="7"/>
        <v>#NUM!</v>
      </c>
      <c r="E117" s="41" t="e">
        <f t="shared" si="8"/>
        <v>#NUM!</v>
      </c>
      <c r="F117" s="41" t="e">
        <f t="shared" si="9"/>
        <v>#NUM!</v>
      </c>
    </row>
    <row r="118" spans="1:8" x14ac:dyDescent="0.55000000000000004">
      <c r="A118" s="39">
        <v>106</v>
      </c>
      <c r="B118" s="40">
        <f t="shared" si="5"/>
        <v>48396</v>
      </c>
      <c r="C118" s="41">
        <f t="shared" si="6"/>
        <v>22120.709601982147</v>
      </c>
      <c r="D118" s="41" t="e">
        <f t="shared" si="7"/>
        <v>#NUM!</v>
      </c>
      <c r="E118" s="41" t="e">
        <f t="shared" si="8"/>
        <v>#NUM!</v>
      </c>
      <c r="F118" s="41" t="e">
        <f t="shared" si="9"/>
        <v>#NUM!</v>
      </c>
    </row>
    <row r="119" spans="1:8" x14ac:dyDescent="0.55000000000000004">
      <c r="A119" s="39">
        <v>107</v>
      </c>
      <c r="B119" s="40">
        <f t="shared" si="5"/>
        <v>48427</v>
      </c>
      <c r="C119" s="41">
        <f t="shared" si="6"/>
        <v>22120.709601982147</v>
      </c>
      <c r="D119" s="41" t="e">
        <f t="shared" si="7"/>
        <v>#NUM!</v>
      </c>
      <c r="E119" s="41" t="e">
        <f t="shared" si="8"/>
        <v>#NUM!</v>
      </c>
      <c r="F119" s="41" t="e">
        <f t="shared" si="9"/>
        <v>#NUM!</v>
      </c>
    </row>
    <row r="120" spans="1:8" x14ac:dyDescent="0.55000000000000004">
      <c r="A120" s="39">
        <v>108</v>
      </c>
      <c r="B120" s="40">
        <f t="shared" si="5"/>
        <v>48458</v>
      </c>
      <c r="C120" s="41">
        <f t="shared" si="6"/>
        <v>22120.709601982147</v>
      </c>
      <c r="D120" s="41" t="e">
        <f t="shared" si="7"/>
        <v>#NUM!</v>
      </c>
      <c r="E120" s="41" t="e">
        <f t="shared" si="8"/>
        <v>#NUM!</v>
      </c>
      <c r="F120" s="41" t="e">
        <f t="shared" si="9"/>
        <v>#NUM!</v>
      </c>
    </row>
    <row r="121" spans="1:8" x14ac:dyDescent="0.55000000000000004">
      <c r="A121" s="39">
        <v>109</v>
      </c>
      <c r="B121" s="40">
        <f t="shared" si="5"/>
        <v>48488</v>
      </c>
      <c r="C121" s="41">
        <f t="shared" si="6"/>
        <v>22120.709601982147</v>
      </c>
      <c r="D121" s="41" t="e">
        <f t="shared" si="7"/>
        <v>#NUM!</v>
      </c>
      <c r="E121" s="41" t="e">
        <f t="shared" si="8"/>
        <v>#NUM!</v>
      </c>
      <c r="F121" s="41" t="e">
        <f t="shared" si="9"/>
        <v>#NUM!</v>
      </c>
    </row>
    <row r="122" spans="1:8" x14ac:dyDescent="0.55000000000000004">
      <c r="A122" s="39">
        <v>110</v>
      </c>
      <c r="B122" s="40">
        <f t="shared" si="5"/>
        <v>48519</v>
      </c>
      <c r="C122" s="41">
        <f t="shared" si="6"/>
        <v>22120.709601982147</v>
      </c>
      <c r="D122" s="41" t="e">
        <f t="shared" si="7"/>
        <v>#NUM!</v>
      </c>
      <c r="E122" s="41" t="e">
        <f t="shared" si="8"/>
        <v>#NUM!</v>
      </c>
      <c r="F122" s="41" t="e">
        <f t="shared" si="9"/>
        <v>#NUM!</v>
      </c>
    </row>
    <row r="123" spans="1:8" x14ac:dyDescent="0.55000000000000004">
      <c r="A123" s="39">
        <v>111</v>
      </c>
      <c r="B123" s="40">
        <f t="shared" si="5"/>
        <v>48549</v>
      </c>
      <c r="C123" s="41">
        <f t="shared" si="6"/>
        <v>22120.709601982147</v>
      </c>
      <c r="D123" s="41" t="e">
        <f t="shared" si="7"/>
        <v>#NUM!</v>
      </c>
      <c r="E123" s="41" t="e">
        <f t="shared" si="8"/>
        <v>#NUM!</v>
      </c>
      <c r="F123" s="41" t="e">
        <f t="shared" si="9"/>
        <v>#NUM!</v>
      </c>
    </row>
    <row r="124" spans="1:8" x14ac:dyDescent="0.55000000000000004">
      <c r="A124" s="39">
        <v>112</v>
      </c>
      <c r="B124" s="40">
        <f t="shared" si="5"/>
        <v>48580</v>
      </c>
      <c r="C124" s="41">
        <f t="shared" si="6"/>
        <v>22120.709601982147</v>
      </c>
      <c r="D124" s="41" t="e">
        <f t="shared" si="7"/>
        <v>#NUM!</v>
      </c>
      <c r="E124" s="41" t="e">
        <f t="shared" si="8"/>
        <v>#NUM!</v>
      </c>
      <c r="F124" s="41" t="e">
        <f t="shared" si="9"/>
        <v>#NUM!</v>
      </c>
    </row>
    <row r="125" spans="1:8" x14ac:dyDescent="0.55000000000000004">
      <c r="A125" s="39">
        <v>113</v>
      </c>
      <c r="B125" s="40">
        <f t="shared" si="5"/>
        <v>48611</v>
      </c>
      <c r="C125" s="41">
        <f t="shared" si="6"/>
        <v>22120.709601982147</v>
      </c>
      <c r="D125" s="41" t="e">
        <f t="shared" si="7"/>
        <v>#NUM!</v>
      </c>
      <c r="E125" s="41" t="e">
        <f t="shared" si="8"/>
        <v>#NUM!</v>
      </c>
      <c r="F125" s="41" t="e">
        <f t="shared" si="9"/>
        <v>#NUM!</v>
      </c>
    </row>
    <row r="126" spans="1:8" x14ac:dyDescent="0.55000000000000004">
      <c r="A126" s="39">
        <v>114</v>
      </c>
      <c r="B126" s="40">
        <f t="shared" si="5"/>
        <v>48639</v>
      </c>
      <c r="C126" s="41">
        <f t="shared" si="6"/>
        <v>22120.709601982147</v>
      </c>
      <c r="D126" s="41" t="e">
        <f t="shared" si="7"/>
        <v>#NUM!</v>
      </c>
      <c r="E126" s="41" t="e">
        <f t="shared" si="8"/>
        <v>#NUM!</v>
      </c>
      <c r="F126" s="41" t="e">
        <f t="shared" si="9"/>
        <v>#NUM!</v>
      </c>
    </row>
    <row r="127" spans="1:8" x14ac:dyDescent="0.55000000000000004">
      <c r="A127" s="39">
        <v>115</v>
      </c>
      <c r="B127" s="40">
        <f t="shared" si="5"/>
        <v>48670</v>
      </c>
      <c r="C127" s="41">
        <f t="shared" si="6"/>
        <v>22120.709601982147</v>
      </c>
      <c r="D127" s="41" t="e">
        <f t="shared" si="7"/>
        <v>#NUM!</v>
      </c>
      <c r="E127" s="41" t="e">
        <f t="shared" si="8"/>
        <v>#NUM!</v>
      </c>
      <c r="F127" s="41" t="e">
        <f t="shared" si="9"/>
        <v>#NUM!</v>
      </c>
    </row>
    <row r="128" spans="1:8" x14ac:dyDescent="0.55000000000000004">
      <c r="A128" s="39">
        <v>116</v>
      </c>
      <c r="B128" s="40">
        <f t="shared" si="5"/>
        <v>48700</v>
      </c>
      <c r="C128" s="41">
        <f t="shared" si="6"/>
        <v>22120.709601982147</v>
      </c>
      <c r="D128" s="41" t="e">
        <f t="shared" si="7"/>
        <v>#NUM!</v>
      </c>
      <c r="E128" s="41" t="e">
        <f t="shared" si="8"/>
        <v>#NUM!</v>
      </c>
      <c r="F128" s="41" t="e">
        <f t="shared" si="9"/>
        <v>#NUM!</v>
      </c>
    </row>
    <row r="129" spans="1:6" x14ac:dyDescent="0.55000000000000004">
      <c r="A129" s="39">
        <v>117</v>
      </c>
      <c r="B129" s="40">
        <f t="shared" si="5"/>
        <v>48731</v>
      </c>
      <c r="C129" s="41">
        <f t="shared" si="6"/>
        <v>22120.709601982147</v>
      </c>
      <c r="D129" s="41" t="e">
        <f t="shared" si="7"/>
        <v>#NUM!</v>
      </c>
      <c r="E129" s="41" t="e">
        <f t="shared" si="8"/>
        <v>#NUM!</v>
      </c>
      <c r="F129" s="41" t="e">
        <f t="shared" si="9"/>
        <v>#NUM!</v>
      </c>
    </row>
    <row r="130" spans="1:6" x14ac:dyDescent="0.55000000000000004">
      <c r="A130" s="39">
        <v>118</v>
      </c>
      <c r="B130" s="40">
        <f t="shared" si="5"/>
        <v>48761</v>
      </c>
      <c r="C130" s="41">
        <f t="shared" si="6"/>
        <v>22120.709601982147</v>
      </c>
      <c r="D130" s="41" t="e">
        <f t="shared" si="7"/>
        <v>#NUM!</v>
      </c>
      <c r="E130" s="41" t="e">
        <f t="shared" si="8"/>
        <v>#NUM!</v>
      </c>
      <c r="F130" s="41" t="e">
        <f t="shared" si="9"/>
        <v>#NUM!</v>
      </c>
    </row>
    <row r="131" spans="1:6" x14ac:dyDescent="0.55000000000000004">
      <c r="A131" s="39">
        <v>119</v>
      </c>
      <c r="B131" s="40">
        <f t="shared" si="5"/>
        <v>48792</v>
      </c>
      <c r="C131" s="41">
        <f t="shared" si="6"/>
        <v>22120.709601982147</v>
      </c>
      <c r="D131" s="41" t="e">
        <f t="shared" si="7"/>
        <v>#NUM!</v>
      </c>
      <c r="E131" s="41" t="e">
        <f t="shared" si="8"/>
        <v>#NUM!</v>
      </c>
      <c r="F131" s="41" t="e">
        <f t="shared" si="9"/>
        <v>#NUM!</v>
      </c>
    </row>
    <row r="132" spans="1:6" x14ac:dyDescent="0.55000000000000004">
      <c r="A132" s="39">
        <v>120</v>
      </c>
      <c r="B132" s="40">
        <f t="shared" si="5"/>
        <v>48823</v>
      </c>
      <c r="C132" s="41">
        <f t="shared" si="6"/>
        <v>22120.709601982147</v>
      </c>
      <c r="D132" s="41" t="e">
        <f t="shared" si="7"/>
        <v>#NUM!</v>
      </c>
      <c r="E132" s="41" t="e">
        <f t="shared" si="8"/>
        <v>#NUM!</v>
      </c>
      <c r="F132" s="41" t="e">
        <f t="shared" si="9"/>
        <v>#NUM!</v>
      </c>
    </row>
    <row r="133" spans="1:6" x14ac:dyDescent="0.55000000000000004">
      <c r="A133" s="39">
        <v>121</v>
      </c>
      <c r="B133" s="40">
        <f t="shared" si="5"/>
        <v>48853</v>
      </c>
      <c r="C133" s="41">
        <f t="shared" si="6"/>
        <v>22120.709601982147</v>
      </c>
      <c r="D133" s="41" t="e">
        <f t="shared" si="7"/>
        <v>#NUM!</v>
      </c>
      <c r="E133" s="41" t="e">
        <f t="shared" si="8"/>
        <v>#NUM!</v>
      </c>
      <c r="F133" s="41" t="e">
        <f t="shared" si="9"/>
        <v>#NUM!</v>
      </c>
    </row>
    <row r="134" spans="1:6" x14ac:dyDescent="0.55000000000000004">
      <c r="A134" s="39">
        <v>122</v>
      </c>
      <c r="B134" s="40">
        <f t="shared" si="5"/>
        <v>48884</v>
      </c>
      <c r="C134" s="41">
        <f t="shared" si="6"/>
        <v>22120.709601982147</v>
      </c>
      <c r="D134" s="41" t="e">
        <f t="shared" si="7"/>
        <v>#NUM!</v>
      </c>
      <c r="E134" s="41" t="e">
        <f t="shared" si="8"/>
        <v>#NUM!</v>
      </c>
      <c r="F134" s="41" t="e">
        <f t="shared" si="9"/>
        <v>#NUM!</v>
      </c>
    </row>
    <row r="135" spans="1:6" x14ac:dyDescent="0.55000000000000004">
      <c r="A135" s="39">
        <v>123</v>
      </c>
      <c r="B135" s="40">
        <f t="shared" si="5"/>
        <v>48914</v>
      </c>
      <c r="C135" s="41">
        <f t="shared" si="6"/>
        <v>22120.709601982147</v>
      </c>
      <c r="D135" s="41" t="e">
        <f t="shared" si="7"/>
        <v>#NUM!</v>
      </c>
      <c r="E135" s="41" t="e">
        <f t="shared" si="8"/>
        <v>#NUM!</v>
      </c>
      <c r="F135" s="41" t="e">
        <f t="shared" si="9"/>
        <v>#NUM!</v>
      </c>
    </row>
    <row r="136" spans="1:6" x14ac:dyDescent="0.55000000000000004">
      <c r="A136" s="39">
        <v>124</v>
      </c>
      <c r="B136" s="40">
        <f t="shared" si="5"/>
        <v>48945</v>
      </c>
      <c r="C136" s="41">
        <f t="shared" si="6"/>
        <v>22120.709601982147</v>
      </c>
      <c r="D136" s="41" t="e">
        <f t="shared" si="7"/>
        <v>#NUM!</v>
      </c>
      <c r="E136" s="41" t="e">
        <f t="shared" si="8"/>
        <v>#NUM!</v>
      </c>
      <c r="F136" s="41" t="e">
        <f t="shared" si="9"/>
        <v>#NUM!</v>
      </c>
    </row>
    <row r="137" spans="1:6" x14ac:dyDescent="0.55000000000000004">
      <c r="A137" s="39">
        <v>125</v>
      </c>
      <c r="B137" s="40">
        <f t="shared" si="5"/>
        <v>48976</v>
      </c>
      <c r="C137" s="41">
        <f t="shared" si="6"/>
        <v>22120.709601982147</v>
      </c>
      <c r="D137" s="41" t="e">
        <f t="shared" si="7"/>
        <v>#NUM!</v>
      </c>
      <c r="E137" s="41" t="e">
        <f t="shared" si="8"/>
        <v>#NUM!</v>
      </c>
      <c r="F137" s="41" t="e">
        <f t="shared" si="9"/>
        <v>#NUM!</v>
      </c>
    </row>
    <row r="138" spans="1:6" x14ac:dyDescent="0.55000000000000004">
      <c r="A138" s="39">
        <v>126</v>
      </c>
      <c r="B138" s="40">
        <f t="shared" si="5"/>
        <v>49004</v>
      </c>
      <c r="C138" s="41">
        <f t="shared" si="6"/>
        <v>22120.709601982147</v>
      </c>
      <c r="D138" s="41" t="e">
        <f t="shared" si="7"/>
        <v>#NUM!</v>
      </c>
      <c r="E138" s="41" t="e">
        <f t="shared" si="8"/>
        <v>#NUM!</v>
      </c>
      <c r="F138" s="41" t="e">
        <f t="shared" si="9"/>
        <v>#NUM!</v>
      </c>
    </row>
    <row r="139" spans="1:6" x14ac:dyDescent="0.55000000000000004">
      <c r="A139" s="39">
        <v>127</v>
      </c>
      <c r="B139" s="40">
        <f t="shared" si="5"/>
        <v>49035</v>
      </c>
      <c r="C139" s="41">
        <f t="shared" si="6"/>
        <v>22120.709601982147</v>
      </c>
      <c r="D139" s="41" t="e">
        <f t="shared" si="7"/>
        <v>#NUM!</v>
      </c>
      <c r="E139" s="41" t="e">
        <f t="shared" si="8"/>
        <v>#NUM!</v>
      </c>
      <c r="F139" s="41" t="e">
        <f t="shared" si="9"/>
        <v>#NUM!</v>
      </c>
    </row>
    <row r="140" spans="1:6" x14ac:dyDescent="0.55000000000000004">
      <c r="A140" s="39">
        <v>128</v>
      </c>
      <c r="B140" s="40">
        <f t="shared" si="5"/>
        <v>49065</v>
      </c>
      <c r="C140" s="41">
        <f t="shared" si="6"/>
        <v>22120.709601982147</v>
      </c>
      <c r="D140" s="41" t="e">
        <f t="shared" si="7"/>
        <v>#NUM!</v>
      </c>
      <c r="E140" s="41" t="e">
        <f t="shared" si="8"/>
        <v>#NUM!</v>
      </c>
      <c r="F140" s="41" t="e">
        <f t="shared" si="9"/>
        <v>#NUM!</v>
      </c>
    </row>
    <row r="141" spans="1:6" x14ac:dyDescent="0.55000000000000004">
      <c r="A141" s="39">
        <v>129</v>
      </c>
      <c r="B141" s="40">
        <f t="shared" si="5"/>
        <v>49096</v>
      </c>
      <c r="C141" s="41">
        <f t="shared" si="6"/>
        <v>22120.709601982147</v>
      </c>
      <c r="D141" s="41" t="e">
        <f t="shared" si="7"/>
        <v>#NUM!</v>
      </c>
      <c r="E141" s="41" t="e">
        <f t="shared" si="8"/>
        <v>#NUM!</v>
      </c>
      <c r="F141" s="41" t="e">
        <f t="shared" si="9"/>
        <v>#NUM!</v>
      </c>
    </row>
    <row r="142" spans="1:6" x14ac:dyDescent="0.55000000000000004">
      <c r="A142" s="39">
        <v>130</v>
      </c>
      <c r="B142" s="40">
        <f t="shared" ref="B142:B192" si="10">EDATE(B141,1)</f>
        <v>49126</v>
      </c>
      <c r="C142" s="41">
        <f t="shared" ref="C142:C192" si="11">-PMT($C$4/12,$C$6,$C$3)</f>
        <v>22120.709601982147</v>
      </c>
      <c r="D142" s="41" t="e">
        <f t="shared" ref="D142:D192" si="12">-PPMT($C$4/12,A142,$C$6,$C$3)</f>
        <v>#NUM!</v>
      </c>
      <c r="E142" s="41" t="e">
        <f t="shared" ref="E142:E192" si="13">-IPMT($C$4/12,A142,$C$6,$C$3)</f>
        <v>#NUM!</v>
      </c>
      <c r="F142" s="41" t="e">
        <f t="shared" ref="F142:F192" si="14">F141-D142</f>
        <v>#NUM!</v>
      </c>
    </row>
    <row r="143" spans="1:6" x14ac:dyDescent="0.55000000000000004">
      <c r="A143" s="39">
        <v>131</v>
      </c>
      <c r="B143" s="40">
        <f t="shared" si="10"/>
        <v>49157</v>
      </c>
      <c r="C143" s="41">
        <f t="shared" si="11"/>
        <v>22120.709601982147</v>
      </c>
      <c r="D143" s="41" t="e">
        <f t="shared" si="12"/>
        <v>#NUM!</v>
      </c>
      <c r="E143" s="41" t="e">
        <f t="shared" si="13"/>
        <v>#NUM!</v>
      </c>
      <c r="F143" s="41" t="e">
        <f t="shared" si="14"/>
        <v>#NUM!</v>
      </c>
    </row>
    <row r="144" spans="1:6" x14ac:dyDescent="0.55000000000000004">
      <c r="A144" s="39">
        <v>132</v>
      </c>
      <c r="B144" s="40">
        <f t="shared" si="10"/>
        <v>49188</v>
      </c>
      <c r="C144" s="41">
        <f t="shared" si="11"/>
        <v>22120.709601982147</v>
      </c>
      <c r="D144" s="41" t="e">
        <f t="shared" si="12"/>
        <v>#NUM!</v>
      </c>
      <c r="E144" s="41" t="e">
        <f t="shared" si="13"/>
        <v>#NUM!</v>
      </c>
      <c r="F144" s="41" t="e">
        <f t="shared" si="14"/>
        <v>#NUM!</v>
      </c>
    </row>
    <row r="145" spans="1:6" x14ac:dyDescent="0.55000000000000004">
      <c r="A145" s="39">
        <v>133</v>
      </c>
      <c r="B145" s="40">
        <f t="shared" si="10"/>
        <v>49218</v>
      </c>
      <c r="C145" s="41">
        <f t="shared" si="11"/>
        <v>22120.709601982147</v>
      </c>
      <c r="D145" s="41" t="e">
        <f t="shared" si="12"/>
        <v>#NUM!</v>
      </c>
      <c r="E145" s="41" t="e">
        <f t="shared" si="13"/>
        <v>#NUM!</v>
      </c>
      <c r="F145" s="41" t="e">
        <f t="shared" si="14"/>
        <v>#NUM!</v>
      </c>
    </row>
    <row r="146" spans="1:6" x14ac:dyDescent="0.55000000000000004">
      <c r="A146" s="39">
        <v>134</v>
      </c>
      <c r="B146" s="40">
        <f t="shared" si="10"/>
        <v>49249</v>
      </c>
      <c r="C146" s="41">
        <f t="shared" si="11"/>
        <v>22120.709601982147</v>
      </c>
      <c r="D146" s="41" t="e">
        <f t="shared" si="12"/>
        <v>#NUM!</v>
      </c>
      <c r="E146" s="41" t="e">
        <f t="shared" si="13"/>
        <v>#NUM!</v>
      </c>
      <c r="F146" s="41" t="e">
        <f t="shared" si="14"/>
        <v>#NUM!</v>
      </c>
    </row>
    <row r="147" spans="1:6" x14ac:dyDescent="0.55000000000000004">
      <c r="A147" s="39">
        <v>135</v>
      </c>
      <c r="B147" s="40">
        <f t="shared" si="10"/>
        <v>49279</v>
      </c>
      <c r="C147" s="41">
        <f t="shared" si="11"/>
        <v>22120.709601982147</v>
      </c>
      <c r="D147" s="41" t="e">
        <f t="shared" si="12"/>
        <v>#NUM!</v>
      </c>
      <c r="E147" s="41" t="e">
        <f t="shared" si="13"/>
        <v>#NUM!</v>
      </c>
      <c r="F147" s="41" t="e">
        <f t="shared" si="14"/>
        <v>#NUM!</v>
      </c>
    </row>
    <row r="148" spans="1:6" x14ac:dyDescent="0.55000000000000004">
      <c r="A148" s="39">
        <v>136</v>
      </c>
      <c r="B148" s="40">
        <f t="shared" si="10"/>
        <v>49310</v>
      </c>
      <c r="C148" s="41">
        <f t="shared" si="11"/>
        <v>22120.709601982147</v>
      </c>
      <c r="D148" s="41" t="e">
        <f t="shared" si="12"/>
        <v>#NUM!</v>
      </c>
      <c r="E148" s="41" t="e">
        <f t="shared" si="13"/>
        <v>#NUM!</v>
      </c>
      <c r="F148" s="41" t="e">
        <f t="shared" si="14"/>
        <v>#NUM!</v>
      </c>
    </row>
    <row r="149" spans="1:6" x14ac:dyDescent="0.55000000000000004">
      <c r="A149" s="39">
        <v>137</v>
      </c>
      <c r="B149" s="40">
        <f t="shared" si="10"/>
        <v>49341</v>
      </c>
      <c r="C149" s="41">
        <f t="shared" si="11"/>
        <v>22120.709601982147</v>
      </c>
      <c r="D149" s="41" t="e">
        <f t="shared" si="12"/>
        <v>#NUM!</v>
      </c>
      <c r="E149" s="41" t="e">
        <f t="shared" si="13"/>
        <v>#NUM!</v>
      </c>
      <c r="F149" s="41" t="e">
        <f t="shared" si="14"/>
        <v>#NUM!</v>
      </c>
    </row>
    <row r="150" spans="1:6" x14ac:dyDescent="0.55000000000000004">
      <c r="A150" s="39">
        <v>138</v>
      </c>
      <c r="B150" s="40">
        <f t="shared" si="10"/>
        <v>49369</v>
      </c>
      <c r="C150" s="41">
        <f t="shared" si="11"/>
        <v>22120.709601982147</v>
      </c>
      <c r="D150" s="41" t="e">
        <f t="shared" si="12"/>
        <v>#NUM!</v>
      </c>
      <c r="E150" s="41" t="e">
        <f t="shared" si="13"/>
        <v>#NUM!</v>
      </c>
      <c r="F150" s="41" t="e">
        <f t="shared" si="14"/>
        <v>#NUM!</v>
      </c>
    </row>
    <row r="151" spans="1:6" x14ac:dyDescent="0.55000000000000004">
      <c r="A151" s="39">
        <v>139</v>
      </c>
      <c r="B151" s="40">
        <f t="shared" si="10"/>
        <v>49400</v>
      </c>
      <c r="C151" s="41">
        <f t="shared" si="11"/>
        <v>22120.709601982147</v>
      </c>
      <c r="D151" s="41" t="e">
        <f t="shared" si="12"/>
        <v>#NUM!</v>
      </c>
      <c r="E151" s="41" t="e">
        <f t="shared" si="13"/>
        <v>#NUM!</v>
      </c>
      <c r="F151" s="41" t="e">
        <f t="shared" si="14"/>
        <v>#NUM!</v>
      </c>
    </row>
    <row r="152" spans="1:6" x14ac:dyDescent="0.55000000000000004">
      <c r="A152" s="39">
        <v>140</v>
      </c>
      <c r="B152" s="40">
        <f t="shared" si="10"/>
        <v>49430</v>
      </c>
      <c r="C152" s="41">
        <f t="shared" si="11"/>
        <v>22120.709601982147</v>
      </c>
      <c r="D152" s="41" t="e">
        <f t="shared" si="12"/>
        <v>#NUM!</v>
      </c>
      <c r="E152" s="41" t="e">
        <f t="shared" si="13"/>
        <v>#NUM!</v>
      </c>
      <c r="F152" s="41" t="e">
        <f t="shared" si="14"/>
        <v>#NUM!</v>
      </c>
    </row>
    <row r="153" spans="1:6" x14ac:dyDescent="0.55000000000000004">
      <c r="A153" s="39">
        <v>141</v>
      </c>
      <c r="B153" s="40">
        <f t="shared" si="10"/>
        <v>49461</v>
      </c>
      <c r="C153" s="41">
        <f t="shared" si="11"/>
        <v>22120.709601982147</v>
      </c>
      <c r="D153" s="41" t="e">
        <f t="shared" si="12"/>
        <v>#NUM!</v>
      </c>
      <c r="E153" s="41" t="e">
        <f t="shared" si="13"/>
        <v>#NUM!</v>
      </c>
      <c r="F153" s="41" t="e">
        <f t="shared" si="14"/>
        <v>#NUM!</v>
      </c>
    </row>
    <row r="154" spans="1:6" x14ac:dyDescent="0.55000000000000004">
      <c r="A154" s="39">
        <v>142</v>
      </c>
      <c r="B154" s="40">
        <f t="shared" si="10"/>
        <v>49491</v>
      </c>
      <c r="C154" s="41">
        <f t="shared" si="11"/>
        <v>22120.709601982147</v>
      </c>
      <c r="D154" s="41" t="e">
        <f t="shared" si="12"/>
        <v>#NUM!</v>
      </c>
      <c r="E154" s="41" t="e">
        <f t="shared" si="13"/>
        <v>#NUM!</v>
      </c>
      <c r="F154" s="41" t="e">
        <f t="shared" si="14"/>
        <v>#NUM!</v>
      </c>
    </row>
    <row r="155" spans="1:6" x14ac:dyDescent="0.55000000000000004">
      <c r="A155" s="39">
        <v>143</v>
      </c>
      <c r="B155" s="40">
        <f t="shared" si="10"/>
        <v>49522</v>
      </c>
      <c r="C155" s="41">
        <f t="shared" si="11"/>
        <v>22120.709601982147</v>
      </c>
      <c r="D155" s="41" t="e">
        <f t="shared" si="12"/>
        <v>#NUM!</v>
      </c>
      <c r="E155" s="41" t="e">
        <f t="shared" si="13"/>
        <v>#NUM!</v>
      </c>
      <c r="F155" s="41" t="e">
        <f t="shared" si="14"/>
        <v>#NUM!</v>
      </c>
    </row>
    <row r="156" spans="1:6" x14ac:dyDescent="0.55000000000000004">
      <c r="A156" s="39">
        <v>144</v>
      </c>
      <c r="B156" s="40">
        <f t="shared" si="10"/>
        <v>49553</v>
      </c>
      <c r="C156" s="41">
        <f t="shared" si="11"/>
        <v>22120.709601982147</v>
      </c>
      <c r="D156" s="41" t="e">
        <f t="shared" si="12"/>
        <v>#NUM!</v>
      </c>
      <c r="E156" s="41" t="e">
        <f t="shared" si="13"/>
        <v>#NUM!</v>
      </c>
      <c r="F156" s="41" t="e">
        <f t="shared" si="14"/>
        <v>#NUM!</v>
      </c>
    </row>
    <row r="157" spans="1:6" x14ac:dyDescent="0.55000000000000004">
      <c r="A157" s="39">
        <v>145</v>
      </c>
      <c r="B157" s="40">
        <f t="shared" si="10"/>
        <v>49583</v>
      </c>
      <c r="C157" s="41">
        <f t="shared" si="11"/>
        <v>22120.709601982147</v>
      </c>
      <c r="D157" s="41" t="e">
        <f t="shared" si="12"/>
        <v>#NUM!</v>
      </c>
      <c r="E157" s="41" t="e">
        <f t="shared" si="13"/>
        <v>#NUM!</v>
      </c>
      <c r="F157" s="41" t="e">
        <f t="shared" si="14"/>
        <v>#NUM!</v>
      </c>
    </row>
    <row r="158" spans="1:6" x14ac:dyDescent="0.55000000000000004">
      <c r="A158" s="39">
        <v>146</v>
      </c>
      <c r="B158" s="40">
        <f t="shared" si="10"/>
        <v>49614</v>
      </c>
      <c r="C158" s="41">
        <f t="shared" si="11"/>
        <v>22120.709601982147</v>
      </c>
      <c r="D158" s="41" t="e">
        <f t="shared" si="12"/>
        <v>#NUM!</v>
      </c>
      <c r="E158" s="41" t="e">
        <f t="shared" si="13"/>
        <v>#NUM!</v>
      </c>
      <c r="F158" s="41" t="e">
        <f t="shared" si="14"/>
        <v>#NUM!</v>
      </c>
    </row>
    <row r="159" spans="1:6" x14ac:dyDescent="0.55000000000000004">
      <c r="A159" s="39">
        <v>147</v>
      </c>
      <c r="B159" s="40">
        <f t="shared" si="10"/>
        <v>49644</v>
      </c>
      <c r="C159" s="41">
        <f t="shared" si="11"/>
        <v>22120.709601982147</v>
      </c>
      <c r="D159" s="41" t="e">
        <f t="shared" si="12"/>
        <v>#NUM!</v>
      </c>
      <c r="E159" s="41" t="e">
        <f t="shared" si="13"/>
        <v>#NUM!</v>
      </c>
      <c r="F159" s="41" t="e">
        <f t="shared" si="14"/>
        <v>#NUM!</v>
      </c>
    </row>
    <row r="160" spans="1:6" x14ac:dyDescent="0.55000000000000004">
      <c r="A160" s="39">
        <v>148</v>
      </c>
      <c r="B160" s="40">
        <f t="shared" si="10"/>
        <v>49675</v>
      </c>
      <c r="C160" s="41">
        <f t="shared" si="11"/>
        <v>22120.709601982147</v>
      </c>
      <c r="D160" s="41" t="e">
        <f t="shared" si="12"/>
        <v>#NUM!</v>
      </c>
      <c r="E160" s="41" t="e">
        <f t="shared" si="13"/>
        <v>#NUM!</v>
      </c>
      <c r="F160" s="41" t="e">
        <f t="shared" si="14"/>
        <v>#NUM!</v>
      </c>
    </row>
    <row r="161" spans="1:6" x14ac:dyDescent="0.55000000000000004">
      <c r="A161" s="39">
        <v>149</v>
      </c>
      <c r="B161" s="40">
        <f t="shared" si="10"/>
        <v>49706</v>
      </c>
      <c r="C161" s="41">
        <f t="shared" si="11"/>
        <v>22120.709601982147</v>
      </c>
      <c r="D161" s="41" t="e">
        <f t="shared" si="12"/>
        <v>#NUM!</v>
      </c>
      <c r="E161" s="41" t="e">
        <f t="shared" si="13"/>
        <v>#NUM!</v>
      </c>
      <c r="F161" s="41" t="e">
        <f t="shared" si="14"/>
        <v>#NUM!</v>
      </c>
    </row>
    <row r="162" spans="1:6" x14ac:dyDescent="0.55000000000000004">
      <c r="A162" s="39">
        <v>150</v>
      </c>
      <c r="B162" s="40">
        <f t="shared" si="10"/>
        <v>49735</v>
      </c>
      <c r="C162" s="41">
        <f t="shared" si="11"/>
        <v>22120.709601982147</v>
      </c>
      <c r="D162" s="41" t="e">
        <f t="shared" si="12"/>
        <v>#NUM!</v>
      </c>
      <c r="E162" s="41" t="e">
        <f t="shared" si="13"/>
        <v>#NUM!</v>
      </c>
      <c r="F162" s="41" t="e">
        <f t="shared" si="14"/>
        <v>#NUM!</v>
      </c>
    </row>
    <row r="163" spans="1:6" x14ac:dyDescent="0.55000000000000004">
      <c r="A163" s="39">
        <v>151</v>
      </c>
      <c r="B163" s="40">
        <f t="shared" si="10"/>
        <v>49766</v>
      </c>
      <c r="C163" s="41">
        <f t="shared" si="11"/>
        <v>22120.709601982147</v>
      </c>
      <c r="D163" s="41" t="e">
        <f t="shared" si="12"/>
        <v>#NUM!</v>
      </c>
      <c r="E163" s="41" t="e">
        <f t="shared" si="13"/>
        <v>#NUM!</v>
      </c>
      <c r="F163" s="41" t="e">
        <f t="shared" si="14"/>
        <v>#NUM!</v>
      </c>
    </row>
    <row r="164" spans="1:6" x14ac:dyDescent="0.55000000000000004">
      <c r="A164" s="39">
        <v>152</v>
      </c>
      <c r="B164" s="40">
        <f t="shared" si="10"/>
        <v>49796</v>
      </c>
      <c r="C164" s="41">
        <f t="shared" si="11"/>
        <v>22120.709601982147</v>
      </c>
      <c r="D164" s="41" t="e">
        <f t="shared" si="12"/>
        <v>#NUM!</v>
      </c>
      <c r="E164" s="41" t="e">
        <f t="shared" si="13"/>
        <v>#NUM!</v>
      </c>
      <c r="F164" s="41" t="e">
        <f t="shared" si="14"/>
        <v>#NUM!</v>
      </c>
    </row>
    <row r="165" spans="1:6" x14ac:dyDescent="0.55000000000000004">
      <c r="A165" s="39">
        <v>153</v>
      </c>
      <c r="B165" s="40">
        <f t="shared" si="10"/>
        <v>49827</v>
      </c>
      <c r="C165" s="41">
        <f t="shared" si="11"/>
        <v>22120.709601982147</v>
      </c>
      <c r="D165" s="41" t="e">
        <f t="shared" si="12"/>
        <v>#NUM!</v>
      </c>
      <c r="E165" s="41" t="e">
        <f t="shared" si="13"/>
        <v>#NUM!</v>
      </c>
      <c r="F165" s="41" t="e">
        <f t="shared" si="14"/>
        <v>#NUM!</v>
      </c>
    </row>
    <row r="166" spans="1:6" x14ac:dyDescent="0.55000000000000004">
      <c r="A166" s="39">
        <v>154</v>
      </c>
      <c r="B166" s="40">
        <f t="shared" si="10"/>
        <v>49857</v>
      </c>
      <c r="C166" s="41">
        <f t="shared" si="11"/>
        <v>22120.709601982147</v>
      </c>
      <c r="D166" s="41" t="e">
        <f t="shared" si="12"/>
        <v>#NUM!</v>
      </c>
      <c r="E166" s="41" t="e">
        <f t="shared" si="13"/>
        <v>#NUM!</v>
      </c>
      <c r="F166" s="41" t="e">
        <f t="shared" si="14"/>
        <v>#NUM!</v>
      </c>
    </row>
    <row r="167" spans="1:6" x14ac:dyDescent="0.55000000000000004">
      <c r="A167" s="39">
        <v>155</v>
      </c>
      <c r="B167" s="40">
        <f t="shared" si="10"/>
        <v>49888</v>
      </c>
      <c r="C167" s="41">
        <f t="shared" si="11"/>
        <v>22120.709601982147</v>
      </c>
      <c r="D167" s="41" t="e">
        <f t="shared" si="12"/>
        <v>#NUM!</v>
      </c>
      <c r="E167" s="41" t="e">
        <f t="shared" si="13"/>
        <v>#NUM!</v>
      </c>
      <c r="F167" s="41" t="e">
        <f t="shared" si="14"/>
        <v>#NUM!</v>
      </c>
    </row>
    <row r="168" spans="1:6" x14ac:dyDescent="0.55000000000000004">
      <c r="A168" s="39">
        <v>156</v>
      </c>
      <c r="B168" s="40">
        <f t="shared" si="10"/>
        <v>49919</v>
      </c>
      <c r="C168" s="41">
        <f t="shared" si="11"/>
        <v>22120.709601982147</v>
      </c>
      <c r="D168" s="41" t="e">
        <f t="shared" si="12"/>
        <v>#NUM!</v>
      </c>
      <c r="E168" s="41" t="e">
        <f t="shared" si="13"/>
        <v>#NUM!</v>
      </c>
      <c r="F168" s="41" t="e">
        <f t="shared" si="14"/>
        <v>#NUM!</v>
      </c>
    </row>
    <row r="169" spans="1:6" x14ac:dyDescent="0.55000000000000004">
      <c r="A169" s="39">
        <v>157</v>
      </c>
      <c r="B169" s="40">
        <f t="shared" si="10"/>
        <v>49949</v>
      </c>
      <c r="C169" s="41">
        <f t="shared" si="11"/>
        <v>22120.709601982147</v>
      </c>
      <c r="D169" s="41" t="e">
        <f t="shared" si="12"/>
        <v>#NUM!</v>
      </c>
      <c r="E169" s="41" t="e">
        <f t="shared" si="13"/>
        <v>#NUM!</v>
      </c>
      <c r="F169" s="41" t="e">
        <f t="shared" si="14"/>
        <v>#NUM!</v>
      </c>
    </row>
    <row r="170" spans="1:6" x14ac:dyDescent="0.55000000000000004">
      <c r="A170" s="39">
        <v>158</v>
      </c>
      <c r="B170" s="40">
        <f t="shared" si="10"/>
        <v>49980</v>
      </c>
      <c r="C170" s="41">
        <f t="shared" si="11"/>
        <v>22120.709601982147</v>
      </c>
      <c r="D170" s="41" t="e">
        <f t="shared" si="12"/>
        <v>#NUM!</v>
      </c>
      <c r="E170" s="41" t="e">
        <f t="shared" si="13"/>
        <v>#NUM!</v>
      </c>
      <c r="F170" s="41" t="e">
        <f t="shared" si="14"/>
        <v>#NUM!</v>
      </c>
    </row>
    <row r="171" spans="1:6" x14ac:dyDescent="0.55000000000000004">
      <c r="A171" s="39">
        <v>159</v>
      </c>
      <c r="B171" s="40">
        <f t="shared" si="10"/>
        <v>50010</v>
      </c>
      <c r="C171" s="41">
        <f t="shared" si="11"/>
        <v>22120.709601982147</v>
      </c>
      <c r="D171" s="41" t="e">
        <f t="shared" si="12"/>
        <v>#NUM!</v>
      </c>
      <c r="E171" s="41" t="e">
        <f t="shared" si="13"/>
        <v>#NUM!</v>
      </c>
      <c r="F171" s="41" t="e">
        <f t="shared" si="14"/>
        <v>#NUM!</v>
      </c>
    </row>
    <row r="172" spans="1:6" x14ac:dyDescent="0.55000000000000004">
      <c r="A172" s="39">
        <v>160</v>
      </c>
      <c r="B172" s="40">
        <f t="shared" si="10"/>
        <v>50041</v>
      </c>
      <c r="C172" s="41">
        <f t="shared" si="11"/>
        <v>22120.709601982147</v>
      </c>
      <c r="D172" s="41" t="e">
        <f t="shared" si="12"/>
        <v>#NUM!</v>
      </c>
      <c r="E172" s="41" t="e">
        <f t="shared" si="13"/>
        <v>#NUM!</v>
      </c>
      <c r="F172" s="41" t="e">
        <f t="shared" si="14"/>
        <v>#NUM!</v>
      </c>
    </row>
    <row r="173" spans="1:6" x14ac:dyDescent="0.55000000000000004">
      <c r="A173" s="39">
        <v>161</v>
      </c>
      <c r="B173" s="40">
        <f t="shared" si="10"/>
        <v>50072</v>
      </c>
      <c r="C173" s="41">
        <f t="shared" si="11"/>
        <v>22120.709601982147</v>
      </c>
      <c r="D173" s="41" t="e">
        <f t="shared" si="12"/>
        <v>#NUM!</v>
      </c>
      <c r="E173" s="41" t="e">
        <f t="shared" si="13"/>
        <v>#NUM!</v>
      </c>
      <c r="F173" s="41" t="e">
        <f t="shared" si="14"/>
        <v>#NUM!</v>
      </c>
    </row>
    <row r="174" spans="1:6" x14ac:dyDescent="0.55000000000000004">
      <c r="A174" s="39">
        <v>162</v>
      </c>
      <c r="B174" s="40">
        <f t="shared" si="10"/>
        <v>50100</v>
      </c>
      <c r="C174" s="41">
        <f t="shared" si="11"/>
        <v>22120.709601982147</v>
      </c>
      <c r="D174" s="41" t="e">
        <f t="shared" si="12"/>
        <v>#NUM!</v>
      </c>
      <c r="E174" s="41" t="e">
        <f t="shared" si="13"/>
        <v>#NUM!</v>
      </c>
      <c r="F174" s="41" t="e">
        <f t="shared" si="14"/>
        <v>#NUM!</v>
      </c>
    </row>
    <row r="175" spans="1:6" x14ac:dyDescent="0.55000000000000004">
      <c r="A175" s="39">
        <v>163</v>
      </c>
      <c r="B175" s="40">
        <f t="shared" si="10"/>
        <v>50131</v>
      </c>
      <c r="C175" s="41">
        <f t="shared" si="11"/>
        <v>22120.709601982147</v>
      </c>
      <c r="D175" s="41" t="e">
        <f t="shared" si="12"/>
        <v>#NUM!</v>
      </c>
      <c r="E175" s="41" t="e">
        <f t="shared" si="13"/>
        <v>#NUM!</v>
      </c>
      <c r="F175" s="41" t="e">
        <f t="shared" si="14"/>
        <v>#NUM!</v>
      </c>
    </row>
    <row r="176" spans="1:6" x14ac:dyDescent="0.55000000000000004">
      <c r="A176" s="39">
        <v>164</v>
      </c>
      <c r="B176" s="40">
        <f t="shared" si="10"/>
        <v>50161</v>
      </c>
      <c r="C176" s="41">
        <f t="shared" si="11"/>
        <v>22120.709601982147</v>
      </c>
      <c r="D176" s="41" t="e">
        <f t="shared" si="12"/>
        <v>#NUM!</v>
      </c>
      <c r="E176" s="41" t="e">
        <f t="shared" si="13"/>
        <v>#NUM!</v>
      </c>
      <c r="F176" s="41" t="e">
        <f t="shared" si="14"/>
        <v>#NUM!</v>
      </c>
    </row>
    <row r="177" spans="1:6" x14ac:dyDescent="0.55000000000000004">
      <c r="A177" s="39">
        <v>165</v>
      </c>
      <c r="B177" s="40">
        <f t="shared" si="10"/>
        <v>50192</v>
      </c>
      <c r="C177" s="41">
        <f t="shared" si="11"/>
        <v>22120.709601982147</v>
      </c>
      <c r="D177" s="41" t="e">
        <f t="shared" si="12"/>
        <v>#NUM!</v>
      </c>
      <c r="E177" s="41" t="e">
        <f t="shared" si="13"/>
        <v>#NUM!</v>
      </c>
      <c r="F177" s="41" t="e">
        <f t="shared" si="14"/>
        <v>#NUM!</v>
      </c>
    </row>
    <row r="178" spans="1:6" x14ac:dyDescent="0.55000000000000004">
      <c r="A178" s="39">
        <v>166</v>
      </c>
      <c r="B178" s="40">
        <f t="shared" si="10"/>
        <v>50222</v>
      </c>
      <c r="C178" s="41">
        <f t="shared" si="11"/>
        <v>22120.709601982147</v>
      </c>
      <c r="D178" s="41" t="e">
        <f t="shared" si="12"/>
        <v>#NUM!</v>
      </c>
      <c r="E178" s="41" t="e">
        <f t="shared" si="13"/>
        <v>#NUM!</v>
      </c>
      <c r="F178" s="41" t="e">
        <f t="shared" si="14"/>
        <v>#NUM!</v>
      </c>
    </row>
    <row r="179" spans="1:6" x14ac:dyDescent="0.55000000000000004">
      <c r="A179" s="39">
        <v>167</v>
      </c>
      <c r="B179" s="40">
        <f t="shared" si="10"/>
        <v>50253</v>
      </c>
      <c r="C179" s="41">
        <f t="shared" si="11"/>
        <v>22120.709601982147</v>
      </c>
      <c r="D179" s="41" t="e">
        <f t="shared" si="12"/>
        <v>#NUM!</v>
      </c>
      <c r="E179" s="41" t="e">
        <f t="shared" si="13"/>
        <v>#NUM!</v>
      </c>
      <c r="F179" s="41" t="e">
        <f t="shared" si="14"/>
        <v>#NUM!</v>
      </c>
    </row>
    <row r="180" spans="1:6" x14ac:dyDescent="0.55000000000000004">
      <c r="A180" s="39">
        <v>168</v>
      </c>
      <c r="B180" s="40">
        <f t="shared" si="10"/>
        <v>50284</v>
      </c>
      <c r="C180" s="41">
        <f t="shared" si="11"/>
        <v>22120.709601982147</v>
      </c>
      <c r="D180" s="41" t="e">
        <f t="shared" si="12"/>
        <v>#NUM!</v>
      </c>
      <c r="E180" s="41" t="e">
        <f t="shared" si="13"/>
        <v>#NUM!</v>
      </c>
      <c r="F180" s="41" t="e">
        <f t="shared" si="14"/>
        <v>#NUM!</v>
      </c>
    </row>
    <row r="181" spans="1:6" x14ac:dyDescent="0.55000000000000004">
      <c r="A181" s="39">
        <v>169</v>
      </c>
      <c r="B181" s="40">
        <f t="shared" si="10"/>
        <v>50314</v>
      </c>
      <c r="C181" s="41">
        <f t="shared" si="11"/>
        <v>22120.709601982147</v>
      </c>
      <c r="D181" s="41" t="e">
        <f t="shared" si="12"/>
        <v>#NUM!</v>
      </c>
      <c r="E181" s="41" t="e">
        <f t="shared" si="13"/>
        <v>#NUM!</v>
      </c>
      <c r="F181" s="41" t="e">
        <f t="shared" si="14"/>
        <v>#NUM!</v>
      </c>
    </row>
    <row r="182" spans="1:6" x14ac:dyDescent="0.55000000000000004">
      <c r="A182" s="39">
        <v>170</v>
      </c>
      <c r="B182" s="40">
        <f t="shared" si="10"/>
        <v>50345</v>
      </c>
      <c r="C182" s="41">
        <f t="shared" si="11"/>
        <v>22120.709601982147</v>
      </c>
      <c r="D182" s="41" t="e">
        <f t="shared" si="12"/>
        <v>#NUM!</v>
      </c>
      <c r="E182" s="41" t="e">
        <f t="shared" si="13"/>
        <v>#NUM!</v>
      </c>
      <c r="F182" s="41" t="e">
        <f t="shared" si="14"/>
        <v>#NUM!</v>
      </c>
    </row>
    <row r="183" spans="1:6" x14ac:dyDescent="0.55000000000000004">
      <c r="A183" s="39">
        <v>171</v>
      </c>
      <c r="B183" s="40">
        <f t="shared" si="10"/>
        <v>50375</v>
      </c>
      <c r="C183" s="41">
        <f t="shared" si="11"/>
        <v>22120.709601982147</v>
      </c>
      <c r="D183" s="41" t="e">
        <f t="shared" si="12"/>
        <v>#NUM!</v>
      </c>
      <c r="E183" s="41" t="e">
        <f t="shared" si="13"/>
        <v>#NUM!</v>
      </c>
      <c r="F183" s="41" t="e">
        <f t="shared" si="14"/>
        <v>#NUM!</v>
      </c>
    </row>
    <row r="184" spans="1:6" x14ac:dyDescent="0.55000000000000004">
      <c r="A184" s="39">
        <v>172</v>
      </c>
      <c r="B184" s="40">
        <f t="shared" si="10"/>
        <v>50406</v>
      </c>
      <c r="C184" s="41">
        <f t="shared" si="11"/>
        <v>22120.709601982147</v>
      </c>
      <c r="D184" s="41" t="e">
        <f t="shared" si="12"/>
        <v>#NUM!</v>
      </c>
      <c r="E184" s="41" t="e">
        <f t="shared" si="13"/>
        <v>#NUM!</v>
      </c>
      <c r="F184" s="41" t="e">
        <f t="shared" si="14"/>
        <v>#NUM!</v>
      </c>
    </row>
    <row r="185" spans="1:6" x14ac:dyDescent="0.55000000000000004">
      <c r="A185" s="39">
        <v>173</v>
      </c>
      <c r="B185" s="40">
        <f t="shared" si="10"/>
        <v>50437</v>
      </c>
      <c r="C185" s="41">
        <f t="shared" si="11"/>
        <v>22120.709601982147</v>
      </c>
      <c r="D185" s="41" t="e">
        <f t="shared" si="12"/>
        <v>#NUM!</v>
      </c>
      <c r="E185" s="41" t="e">
        <f t="shared" si="13"/>
        <v>#NUM!</v>
      </c>
      <c r="F185" s="41" t="e">
        <f t="shared" si="14"/>
        <v>#NUM!</v>
      </c>
    </row>
    <row r="186" spans="1:6" x14ac:dyDescent="0.55000000000000004">
      <c r="A186" s="39">
        <v>174</v>
      </c>
      <c r="B186" s="40">
        <f t="shared" si="10"/>
        <v>50465</v>
      </c>
      <c r="C186" s="41">
        <f t="shared" si="11"/>
        <v>22120.709601982147</v>
      </c>
      <c r="D186" s="41" t="e">
        <f t="shared" si="12"/>
        <v>#NUM!</v>
      </c>
      <c r="E186" s="41" t="e">
        <f t="shared" si="13"/>
        <v>#NUM!</v>
      </c>
      <c r="F186" s="41" t="e">
        <f t="shared" si="14"/>
        <v>#NUM!</v>
      </c>
    </row>
    <row r="187" spans="1:6" x14ac:dyDescent="0.55000000000000004">
      <c r="A187" s="39">
        <v>175</v>
      </c>
      <c r="B187" s="40">
        <f t="shared" si="10"/>
        <v>50496</v>
      </c>
      <c r="C187" s="41">
        <f t="shared" si="11"/>
        <v>22120.709601982147</v>
      </c>
      <c r="D187" s="41" t="e">
        <f t="shared" si="12"/>
        <v>#NUM!</v>
      </c>
      <c r="E187" s="41" t="e">
        <f t="shared" si="13"/>
        <v>#NUM!</v>
      </c>
      <c r="F187" s="41" t="e">
        <f t="shared" si="14"/>
        <v>#NUM!</v>
      </c>
    </row>
    <row r="188" spans="1:6" x14ac:dyDescent="0.55000000000000004">
      <c r="A188" s="39">
        <v>176</v>
      </c>
      <c r="B188" s="40">
        <f t="shared" si="10"/>
        <v>50526</v>
      </c>
      <c r="C188" s="41">
        <f t="shared" si="11"/>
        <v>22120.709601982147</v>
      </c>
      <c r="D188" s="41" t="e">
        <f t="shared" si="12"/>
        <v>#NUM!</v>
      </c>
      <c r="E188" s="41" t="e">
        <f t="shared" si="13"/>
        <v>#NUM!</v>
      </c>
      <c r="F188" s="41" t="e">
        <f t="shared" si="14"/>
        <v>#NUM!</v>
      </c>
    </row>
    <row r="189" spans="1:6" x14ac:dyDescent="0.55000000000000004">
      <c r="A189" s="39">
        <v>177</v>
      </c>
      <c r="B189" s="40">
        <f t="shared" si="10"/>
        <v>50557</v>
      </c>
      <c r="C189" s="41">
        <f t="shared" si="11"/>
        <v>22120.709601982147</v>
      </c>
      <c r="D189" s="41" t="e">
        <f t="shared" si="12"/>
        <v>#NUM!</v>
      </c>
      <c r="E189" s="41" t="e">
        <f t="shared" si="13"/>
        <v>#NUM!</v>
      </c>
      <c r="F189" s="41" t="e">
        <f t="shared" si="14"/>
        <v>#NUM!</v>
      </c>
    </row>
    <row r="190" spans="1:6" x14ac:dyDescent="0.55000000000000004">
      <c r="A190" s="39">
        <v>178</v>
      </c>
      <c r="B190" s="40">
        <f t="shared" si="10"/>
        <v>50587</v>
      </c>
      <c r="C190" s="41">
        <f t="shared" si="11"/>
        <v>22120.709601982147</v>
      </c>
      <c r="D190" s="41" t="e">
        <f t="shared" si="12"/>
        <v>#NUM!</v>
      </c>
      <c r="E190" s="41" t="e">
        <f t="shared" si="13"/>
        <v>#NUM!</v>
      </c>
      <c r="F190" s="41" t="e">
        <f t="shared" si="14"/>
        <v>#NUM!</v>
      </c>
    </row>
    <row r="191" spans="1:6" x14ac:dyDescent="0.55000000000000004">
      <c r="A191" s="39">
        <v>179</v>
      </c>
      <c r="B191" s="40">
        <f t="shared" si="10"/>
        <v>50618</v>
      </c>
      <c r="C191" s="41">
        <f t="shared" si="11"/>
        <v>22120.709601982147</v>
      </c>
      <c r="D191" s="41" t="e">
        <f t="shared" si="12"/>
        <v>#NUM!</v>
      </c>
      <c r="E191" s="41" t="e">
        <f t="shared" si="13"/>
        <v>#NUM!</v>
      </c>
      <c r="F191" s="41" t="e">
        <f t="shared" si="14"/>
        <v>#NUM!</v>
      </c>
    </row>
    <row r="192" spans="1:6" x14ac:dyDescent="0.55000000000000004">
      <c r="A192" s="39">
        <v>180</v>
      </c>
      <c r="B192" s="40">
        <f t="shared" si="10"/>
        <v>50649</v>
      </c>
      <c r="C192" s="41">
        <f t="shared" si="11"/>
        <v>22120.709601982147</v>
      </c>
      <c r="D192" s="41" t="e">
        <f t="shared" si="12"/>
        <v>#NUM!</v>
      </c>
      <c r="E192" s="41" t="e">
        <f t="shared" si="13"/>
        <v>#NUM!</v>
      </c>
      <c r="F192" s="41" t="e">
        <f t="shared" si="14"/>
        <v>#NUM!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DC7F8-ED1D-4BAC-A80C-7623D98DF101}">
  <dimension ref="A1:H192"/>
  <sheetViews>
    <sheetView topLeftCell="A22" workbookViewId="0">
      <selection activeCell="A22" sqref="A1:XFD1048576"/>
    </sheetView>
  </sheetViews>
  <sheetFormatPr defaultRowHeight="14.4" x14ac:dyDescent="0.55000000000000004"/>
  <cols>
    <col min="3" max="4" width="9.26171875" bestFit="1" customWidth="1"/>
    <col min="5" max="5" width="11" bestFit="1" customWidth="1"/>
    <col min="6" max="6" width="9.578125" bestFit="1" customWidth="1"/>
  </cols>
  <sheetData>
    <row r="1" spans="1:6" x14ac:dyDescent="0.55000000000000004">
      <c r="A1" t="s">
        <v>70</v>
      </c>
      <c r="C1">
        <v>450000</v>
      </c>
      <c r="E1" t="s">
        <v>71</v>
      </c>
    </row>
    <row r="2" spans="1:6" x14ac:dyDescent="0.55000000000000004">
      <c r="A2" t="s">
        <v>72</v>
      </c>
      <c r="B2" s="36">
        <v>0</v>
      </c>
      <c r="C2">
        <f>C1*B2</f>
        <v>0</v>
      </c>
    </row>
    <row r="3" spans="1:6" x14ac:dyDescent="0.55000000000000004">
      <c r="A3" t="s">
        <v>73</v>
      </c>
      <c r="C3">
        <f>C1-C2</f>
        <v>450000</v>
      </c>
    </row>
    <row r="4" spans="1:6" x14ac:dyDescent="0.55000000000000004">
      <c r="A4" t="s">
        <v>74</v>
      </c>
      <c r="C4" s="37">
        <v>0.2</v>
      </c>
      <c r="D4" t="s">
        <v>75</v>
      </c>
    </row>
    <row r="5" spans="1:6" x14ac:dyDescent="0.55000000000000004">
      <c r="A5" t="s">
        <v>76</v>
      </c>
      <c r="C5">
        <v>3</v>
      </c>
      <c r="D5" t="s">
        <v>77</v>
      </c>
    </row>
    <row r="6" spans="1:6" x14ac:dyDescent="0.55000000000000004">
      <c r="A6" t="s">
        <v>78</v>
      </c>
      <c r="C6">
        <f>+C5*12</f>
        <v>36</v>
      </c>
      <c r="D6" t="s">
        <v>79</v>
      </c>
    </row>
    <row r="7" spans="1:6" x14ac:dyDescent="0.55000000000000004">
      <c r="A7" t="s">
        <v>80</v>
      </c>
    </row>
    <row r="8" spans="1:6" x14ac:dyDescent="0.55000000000000004">
      <c r="A8" t="s">
        <v>81</v>
      </c>
      <c r="D8" s="38"/>
    </row>
    <row r="11" spans="1:6" x14ac:dyDescent="0.55000000000000004">
      <c r="A11" s="39" t="s">
        <v>82</v>
      </c>
      <c r="B11" s="39" t="s">
        <v>79</v>
      </c>
      <c r="C11" s="39" t="s">
        <v>81</v>
      </c>
      <c r="D11" s="39" t="s">
        <v>83</v>
      </c>
      <c r="E11" s="39" t="s">
        <v>84</v>
      </c>
      <c r="F11" s="39" t="s">
        <v>85</v>
      </c>
    </row>
    <row r="12" spans="1:6" x14ac:dyDescent="0.55000000000000004">
      <c r="A12" s="39">
        <v>0</v>
      </c>
      <c r="B12" s="40">
        <v>45231</v>
      </c>
      <c r="C12" s="41"/>
      <c r="D12" s="41"/>
      <c r="E12" s="41"/>
      <c r="F12" s="41">
        <f>C3+D7</f>
        <v>450000</v>
      </c>
    </row>
    <row r="13" spans="1:6" x14ac:dyDescent="0.55000000000000004">
      <c r="A13" s="39">
        <v>1</v>
      </c>
      <c r="B13" s="40">
        <f>EDATE(B12,1)</f>
        <v>45261</v>
      </c>
      <c r="C13" s="41">
        <f>-PMT($C$4/12,$C$6,$C$3)</f>
        <v>16723.612511883202</v>
      </c>
      <c r="D13" s="41">
        <f>-PPMT($C$4/12,A13,$C$6,$C$3)</f>
        <v>9223.6125118832042</v>
      </c>
      <c r="E13" s="41">
        <f>-IPMT($C$4/12,A13,$C$6,$C$3)</f>
        <v>7500</v>
      </c>
      <c r="F13" s="41">
        <f>F12-D13</f>
        <v>440776.3874881168</v>
      </c>
    </row>
    <row r="14" spans="1:6" x14ac:dyDescent="0.55000000000000004">
      <c r="A14" s="39">
        <v>2</v>
      </c>
      <c r="B14" s="40">
        <f t="shared" ref="B14:B77" si="0">EDATE(B13,1)</f>
        <v>45292</v>
      </c>
      <c r="C14" s="41">
        <f t="shared" ref="C14:C77" si="1">-PMT($C$4/12,$C$6,$C$3)</f>
        <v>16723.612511883202</v>
      </c>
      <c r="D14" s="41">
        <f t="shared" ref="D14:D77" si="2">-PPMT($C$4/12,A14,$C$6,$C$3)</f>
        <v>9377.3393870812561</v>
      </c>
      <c r="E14" s="41">
        <f t="shared" ref="E14:E77" si="3">-IPMT($C$4/12,A14,$C$6,$C$3)</f>
        <v>7346.2731248019454</v>
      </c>
      <c r="F14" s="41">
        <f t="shared" ref="F14:F77" si="4">F13-D14</f>
        <v>431399.04810103553</v>
      </c>
    </row>
    <row r="15" spans="1:6" x14ac:dyDescent="0.55000000000000004">
      <c r="A15" s="39">
        <v>3</v>
      </c>
      <c r="B15" s="40">
        <f t="shared" si="0"/>
        <v>45323</v>
      </c>
      <c r="C15" s="41">
        <f t="shared" si="1"/>
        <v>16723.612511883202</v>
      </c>
      <c r="D15" s="41">
        <f t="shared" si="2"/>
        <v>9533.6283768659432</v>
      </c>
      <c r="E15" s="41">
        <f t="shared" si="3"/>
        <v>7189.9841350172583</v>
      </c>
      <c r="F15" s="41">
        <f t="shared" si="4"/>
        <v>421865.41972416959</v>
      </c>
    </row>
    <row r="16" spans="1:6" x14ac:dyDescent="0.55000000000000004">
      <c r="A16" s="39">
        <v>4</v>
      </c>
      <c r="B16" s="40">
        <f t="shared" si="0"/>
        <v>45352</v>
      </c>
      <c r="C16" s="41">
        <f t="shared" si="1"/>
        <v>16723.612511883202</v>
      </c>
      <c r="D16" s="41">
        <f t="shared" si="2"/>
        <v>9692.5221831470408</v>
      </c>
      <c r="E16" s="41">
        <f t="shared" si="3"/>
        <v>7031.0903287361598</v>
      </c>
      <c r="F16" s="41">
        <f t="shared" si="4"/>
        <v>412172.89754102257</v>
      </c>
    </row>
    <row r="17" spans="1:6" x14ac:dyDescent="0.55000000000000004">
      <c r="A17" s="39">
        <v>5</v>
      </c>
      <c r="B17" s="40">
        <f t="shared" si="0"/>
        <v>45383</v>
      </c>
      <c r="C17" s="41">
        <f t="shared" si="1"/>
        <v>16723.612511883202</v>
      </c>
      <c r="D17" s="41">
        <f t="shared" si="2"/>
        <v>9854.0642195328273</v>
      </c>
      <c r="E17" s="41">
        <f t="shared" si="3"/>
        <v>6869.548292350375</v>
      </c>
      <c r="F17" s="41">
        <f t="shared" si="4"/>
        <v>402318.83332148974</v>
      </c>
    </row>
    <row r="18" spans="1:6" x14ac:dyDescent="0.55000000000000004">
      <c r="A18" s="39">
        <v>6</v>
      </c>
      <c r="B18" s="40">
        <f t="shared" si="0"/>
        <v>45413</v>
      </c>
      <c r="C18" s="41">
        <f t="shared" si="1"/>
        <v>16723.612511883202</v>
      </c>
      <c r="D18" s="41">
        <f t="shared" si="2"/>
        <v>10018.298623191709</v>
      </c>
      <c r="E18" s="41">
        <f t="shared" si="3"/>
        <v>6705.3138886914949</v>
      </c>
      <c r="F18" s="41">
        <f t="shared" si="4"/>
        <v>392300.53469829803</v>
      </c>
    </row>
    <row r="19" spans="1:6" x14ac:dyDescent="0.55000000000000004">
      <c r="A19" s="39">
        <v>7</v>
      </c>
      <c r="B19" s="40">
        <f t="shared" si="0"/>
        <v>45444</v>
      </c>
      <c r="C19" s="41">
        <f t="shared" si="1"/>
        <v>16723.612511883202</v>
      </c>
      <c r="D19" s="41">
        <f t="shared" si="2"/>
        <v>10185.27026691157</v>
      </c>
      <c r="E19" s="41">
        <f t="shared" si="3"/>
        <v>6538.3422449716327</v>
      </c>
      <c r="F19" s="41">
        <f t="shared" si="4"/>
        <v>382115.26443138643</v>
      </c>
    </row>
    <row r="20" spans="1:6" x14ac:dyDescent="0.55000000000000004">
      <c r="A20" s="39">
        <v>8</v>
      </c>
      <c r="B20" s="40">
        <f t="shared" si="0"/>
        <v>45474</v>
      </c>
      <c r="C20" s="41">
        <f t="shared" si="1"/>
        <v>16723.612511883202</v>
      </c>
      <c r="D20" s="41">
        <f t="shared" si="2"/>
        <v>10355.024771360097</v>
      </c>
      <c r="E20" s="41">
        <f t="shared" si="3"/>
        <v>6368.5877405231067</v>
      </c>
      <c r="F20" s="41">
        <f t="shared" si="4"/>
        <v>371760.23966002633</v>
      </c>
    </row>
    <row r="21" spans="1:6" x14ac:dyDescent="0.55000000000000004">
      <c r="A21" s="39">
        <v>9</v>
      </c>
      <c r="B21" s="40">
        <f t="shared" si="0"/>
        <v>45505</v>
      </c>
      <c r="C21" s="41">
        <f t="shared" si="1"/>
        <v>16723.612511883202</v>
      </c>
      <c r="D21" s="41">
        <f t="shared" si="2"/>
        <v>10527.608517549432</v>
      </c>
      <c r="E21" s="41">
        <f t="shared" si="3"/>
        <v>6196.0039943337715</v>
      </c>
      <c r="F21" s="41">
        <f t="shared" si="4"/>
        <v>361232.63114247692</v>
      </c>
    </row>
    <row r="22" spans="1:6" x14ac:dyDescent="0.55000000000000004">
      <c r="A22" s="39">
        <v>10</v>
      </c>
      <c r="B22" s="40">
        <f t="shared" si="0"/>
        <v>45536</v>
      </c>
      <c r="C22" s="41">
        <f t="shared" si="1"/>
        <v>16723.612511883202</v>
      </c>
      <c r="D22" s="41">
        <f t="shared" si="2"/>
        <v>10703.068659508586</v>
      </c>
      <c r="E22" s="41">
        <f t="shared" si="3"/>
        <v>6020.5438523746152</v>
      </c>
      <c r="F22" s="41">
        <f t="shared" si="4"/>
        <v>350529.56248296832</v>
      </c>
    </row>
    <row r="23" spans="1:6" x14ac:dyDescent="0.55000000000000004">
      <c r="A23" s="39">
        <v>11</v>
      </c>
      <c r="B23" s="40">
        <f t="shared" si="0"/>
        <v>45566</v>
      </c>
      <c r="C23" s="41">
        <f t="shared" si="1"/>
        <v>16723.612511883202</v>
      </c>
      <c r="D23" s="41">
        <f t="shared" si="2"/>
        <v>10881.453137167064</v>
      </c>
      <c r="E23" s="41">
        <f t="shared" si="3"/>
        <v>5842.1593747161378</v>
      </c>
      <c r="F23" s="41">
        <f t="shared" si="4"/>
        <v>339648.10934580123</v>
      </c>
    </row>
    <row r="24" spans="1:6" x14ac:dyDescent="0.55000000000000004">
      <c r="A24" s="39">
        <v>12</v>
      </c>
      <c r="B24" s="40">
        <f t="shared" si="0"/>
        <v>45597</v>
      </c>
      <c r="C24" s="41">
        <f t="shared" si="1"/>
        <v>16723.612511883202</v>
      </c>
      <c r="D24" s="41">
        <f t="shared" si="2"/>
        <v>11062.810689453183</v>
      </c>
      <c r="E24" s="41">
        <f t="shared" si="3"/>
        <v>5660.8018224300204</v>
      </c>
      <c r="F24" s="41">
        <f t="shared" si="4"/>
        <v>328585.29865634802</v>
      </c>
    </row>
    <row r="25" spans="1:6" x14ac:dyDescent="0.55000000000000004">
      <c r="A25" s="39">
        <v>13</v>
      </c>
      <c r="B25" s="40">
        <f t="shared" si="0"/>
        <v>45627</v>
      </c>
      <c r="C25" s="41">
        <f t="shared" si="1"/>
        <v>16723.612511883202</v>
      </c>
      <c r="D25" s="41">
        <f t="shared" si="2"/>
        <v>11247.190867610734</v>
      </c>
      <c r="E25" s="41">
        <f t="shared" si="3"/>
        <v>5476.4216442724683</v>
      </c>
      <c r="F25" s="41">
        <f t="shared" si="4"/>
        <v>317338.10778873728</v>
      </c>
    </row>
    <row r="26" spans="1:6" x14ac:dyDescent="0.55000000000000004">
      <c r="A26" s="39">
        <v>14</v>
      </c>
      <c r="B26" s="40">
        <f t="shared" si="0"/>
        <v>45658</v>
      </c>
      <c r="C26" s="41">
        <f t="shared" si="1"/>
        <v>16723.612511883202</v>
      </c>
      <c r="D26" s="41">
        <f t="shared" si="2"/>
        <v>11434.64404873758</v>
      </c>
      <c r="E26" s="41">
        <f t="shared" si="3"/>
        <v>5288.9684631456221</v>
      </c>
      <c r="F26" s="41">
        <f t="shared" si="4"/>
        <v>305903.46373999969</v>
      </c>
    </row>
    <row r="27" spans="1:6" x14ac:dyDescent="0.55000000000000004">
      <c r="A27" s="39">
        <v>15</v>
      </c>
      <c r="B27" s="40">
        <f t="shared" si="0"/>
        <v>45689</v>
      </c>
      <c r="C27" s="41">
        <f t="shared" si="1"/>
        <v>16723.612511883202</v>
      </c>
      <c r="D27" s="41">
        <f t="shared" si="2"/>
        <v>11625.221449549874</v>
      </c>
      <c r="E27" s="41">
        <f t="shared" si="3"/>
        <v>5098.3910623333286</v>
      </c>
      <c r="F27" s="41">
        <f t="shared" si="4"/>
        <v>294278.24229044979</v>
      </c>
    </row>
    <row r="28" spans="1:6" x14ac:dyDescent="0.55000000000000004">
      <c r="A28" s="39">
        <v>16</v>
      </c>
      <c r="B28" s="40">
        <f t="shared" si="0"/>
        <v>45717</v>
      </c>
      <c r="C28" s="41">
        <f t="shared" si="1"/>
        <v>16723.612511883202</v>
      </c>
      <c r="D28" s="41">
        <f t="shared" si="2"/>
        <v>11818.975140375704</v>
      </c>
      <c r="E28" s="41">
        <f t="shared" si="3"/>
        <v>4904.6373715074978</v>
      </c>
      <c r="F28" s="41">
        <f t="shared" si="4"/>
        <v>282459.26715007407</v>
      </c>
    </row>
    <row r="29" spans="1:6" x14ac:dyDescent="0.55000000000000004">
      <c r="A29" s="39">
        <v>17</v>
      </c>
      <c r="B29" s="40">
        <f t="shared" si="0"/>
        <v>45748</v>
      </c>
      <c r="C29" s="41">
        <f t="shared" si="1"/>
        <v>16723.612511883202</v>
      </c>
      <c r="D29" s="41">
        <f t="shared" si="2"/>
        <v>12015.958059381966</v>
      </c>
      <c r="E29" s="41">
        <f t="shared" si="3"/>
        <v>4707.6544525012359</v>
      </c>
      <c r="F29" s="41">
        <f t="shared" si="4"/>
        <v>270443.30909069208</v>
      </c>
    </row>
    <row r="30" spans="1:6" x14ac:dyDescent="0.55000000000000004">
      <c r="A30" s="39">
        <v>18</v>
      </c>
      <c r="B30" s="40">
        <f t="shared" si="0"/>
        <v>45778</v>
      </c>
      <c r="C30" s="41">
        <f t="shared" si="1"/>
        <v>16723.612511883202</v>
      </c>
      <c r="D30" s="41">
        <f t="shared" si="2"/>
        <v>12216.224027038332</v>
      </c>
      <c r="E30" s="41">
        <f t="shared" si="3"/>
        <v>4507.3884848448697</v>
      </c>
      <c r="F30" s="41">
        <f t="shared" si="4"/>
        <v>258227.08506365377</v>
      </c>
    </row>
    <row r="31" spans="1:6" x14ac:dyDescent="0.55000000000000004">
      <c r="A31" s="39">
        <v>19</v>
      </c>
      <c r="B31" s="40">
        <f t="shared" si="0"/>
        <v>45809</v>
      </c>
      <c r="C31" s="41">
        <f t="shared" si="1"/>
        <v>16723.612511883202</v>
      </c>
      <c r="D31" s="41">
        <f t="shared" si="2"/>
        <v>12419.827760822305</v>
      </c>
      <c r="E31" s="41">
        <f t="shared" si="3"/>
        <v>4303.7847510608972</v>
      </c>
      <c r="F31" s="41">
        <f t="shared" si="4"/>
        <v>245807.25730283145</v>
      </c>
    </row>
    <row r="32" spans="1:6" x14ac:dyDescent="0.55000000000000004">
      <c r="A32" s="39">
        <v>20</v>
      </c>
      <c r="B32" s="40">
        <f t="shared" si="0"/>
        <v>45839</v>
      </c>
      <c r="C32" s="41">
        <f t="shared" si="1"/>
        <v>16723.612511883202</v>
      </c>
      <c r="D32" s="41">
        <f t="shared" si="2"/>
        <v>12626.824890169344</v>
      </c>
      <c r="E32" s="41">
        <f t="shared" si="3"/>
        <v>4096.7876217138582</v>
      </c>
      <c r="F32" s="41">
        <f t="shared" si="4"/>
        <v>233180.43241266211</v>
      </c>
    </row>
    <row r="33" spans="1:7" x14ac:dyDescent="0.55000000000000004">
      <c r="A33" s="39">
        <v>21</v>
      </c>
      <c r="B33" s="40">
        <f t="shared" si="0"/>
        <v>45870</v>
      </c>
      <c r="C33" s="41">
        <f t="shared" si="1"/>
        <v>16723.612511883202</v>
      </c>
      <c r="D33" s="41">
        <f t="shared" si="2"/>
        <v>12837.271971672166</v>
      </c>
      <c r="E33" s="41">
        <f t="shared" si="3"/>
        <v>3886.3405402110366</v>
      </c>
      <c r="F33" s="41">
        <f t="shared" si="4"/>
        <v>220343.16044098994</v>
      </c>
    </row>
    <row r="34" spans="1:7" x14ac:dyDescent="0.55000000000000004">
      <c r="A34" s="39">
        <v>22</v>
      </c>
      <c r="B34" s="40">
        <f t="shared" si="0"/>
        <v>45901</v>
      </c>
      <c r="C34" s="41">
        <f t="shared" si="1"/>
        <v>16723.612511883202</v>
      </c>
      <c r="D34" s="41">
        <f t="shared" si="2"/>
        <v>13051.22650453337</v>
      </c>
      <c r="E34" s="41">
        <f t="shared" si="3"/>
        <v>3672.3860073498345</v>
      </c>
      <c r="F34" s="41">
        <f t="shared" si="4"/>
        <v>207291.93393645657</v>
      </c>
    </row>
    <row r="35" spans="1:7" x14ac:dyDescent="0.55000000000000004">
      <c r="A35" s="39">
        <v>23</v>
      </c>
      <c r="B35" s="40">
        <f t="shared" si="0"/>
        <v>45931</v>
      </c>
      <c r="C35" s="41">
        <f t="shared" si="1"/>
        <v>16723.612511883202</v>
      </c>
      <c r="D35" s="41">
        <f t="shared" si="2"/>
        <v>13268.746946275591</v>
      </c>
      <c r="E35" s="41">
        <f t="shared" si="3"/>
        <v>3454.8655656076107</v>
      </c>
      <c r="F35" s="41">
        <f t="shared" si="4"/>
        <v>194023.18699018098</v>
      </c>
    </row>
    <row r="36" spans="1:7" x14ac:dyDescent="0.55000000000000004">
      <c r="A36" s="39">
        <v>24</v>
      </c>
      <c r="B36" s="40">
        <f t="shared" si="0"/>
        <v>45962</v>
      </c>
      <c r="C36" s="41">
        <f t="shared" si="1"/>
        <v>16723.612511883202</v>
      </c>
      <c r="D36" s="41">
        <f t="shared" si="2"/>
        <v>13489.892728713519</v>
      </c>
      <c r="E36" s="41">
        <f t="shared" si="3"/>
        <v>3233.7197831696844</v>
      </c>
      <c r="F36" s="41">
        <f t="shared" si="4"/>
        <v>180533.29426146747</v>
      </c>
    </row>
    <row r="37" spans="1:7" x14ac:dyDescent="0.55000000000000004">
      <c r="A37" s="39">
        <v>25</v>
      </c>
      <c r="B37" s="40">
        <f t="shared" si="0"/>
        <v>45992</v>
      </c>
      <c r="C37" s="41">
        <f t="shared" si="1"/>
        <v>16723.612511883202</v>
      </c>
      <c r="D37" s="41">
        <f t="shared" si="2"/>
        <v>13714.724274192076</v>
      </c>
      <c r="E37" s="41">
        <f t="shared" si="3"/>
        <v>3008.8882376911265</v>
      </c>
      <c r="F37" s="41">
        <f t="shared" si="4"/>
        <v>166818.5699872754</v>
      </c>
    </row>
    <row r="38" spans="1:7" x14ac:dyDescent="0.55000000000000004">
      <c r="A38" s="39">
        <v>26</v>
      </c>
      <c r="B38" s="40">
        <f t="shared" si="0"/>
        <v>46023</v>
      </c>
      <c r="C38" s="41">
        <f t="shared" si="1"/>
        <v>16723.612511883202</v>
      </c>
      <c r="D38" s="41">
        <f t="shared" si="2"/>
        <v>13943.303012095277</v>
      </c>
      <c r="E38" s="41">
        <f t="shared" si="3"/>
        <v>2780.3094997879248</v>
      </c>
      <c r="F38" s="41">
        <f t="shared" si="4"/>
        <v>152875.26697518013</v>
      </c>
    </row>
    <row r="39" spans="1:7" x14ac:dyDescent="0.55000000000000004">
      <c r="A39" s="39">
        <v>27</v>
      </c>
      <c r="B39" s="40">
        <f t="shared" si="0"/>
        <v>46054</v>
      </c>
      <c r="C39" s="41">
        <f t="shared" si="1"/>
        <v>16723.612511883202</v>
      </c>
      <c r="D39" s="41">
        <f t="shared" si="2"/>
        <v>14175.6913956302</v>
      </c>
      <c r="E39" s="41">
        <f t="shared" si="3"/>
        <v>2547.9211162530037</v>
      </c>
      <c r="F39" s="41">
        <f t="shared" si="4"/>
        <v>138699.57557954994</v>
      </c>
    </row>
    <row r="40" spans="1:7" x14ac:dyDescent="0.55000000000000004">
      <c r="A40" s="33">
        <v>28</v>
      </c>
      <c r="B40" s="35">
        <f t="shared" si="0"/>
        <v>46082</v>
      </c>
      <c r="C40" s="34">
        <f t="shared" si="1"/>
        <v>16723.612511883202</v>
      </c>
      <c r="D40" s="34">
        <f t="shared" si="2"/>
        <v>14411.952918890702</v>
      </c>
      <c r="E40" s="34">
        <f t="shared" si="3"/>
        <v>2311.6595929925002</v>
      </c>
      <c r="F40" s="34">
        <f t="shared" si="4"/>
        <v>124287.62266065924</v>
      </c>
      <c r="G40" s="38">
        <f>SUM(E29:E40)</f>
        <v>42511.705653183584</v>
      </c>
    </row>
    <row r="41" spans="1:7" x14ac:dyDescent="0.55000000000000004">
      <c r="A41" s="39">
        <v>29</v>
      </c>
      <c r="B41" s="40">
        <f t="shared" si="0"/>
        <v>46113</v>
      </c>
      <c r="C41" s="41">
        <f t="shared" si="1"/>
        <v>16723.612511883202</v>
      </c>
      <c r="D41" s="41">
        <f t="shared" si="2"/>
        <v>14652.152134205548</v>
      </c>
      <c r="E41" s="41">
        <f t="shared" si="3"/>
        <v>2071.4603776776553</v>
      </c>
      <c r="F41" s="41">
        <f t="shared" si="4"/>
        <v>109635.47052645369</v>
      </c>
    </row>
    <row r="42" spans="1:7" x14ac:dyDescent="0.55000000000000004">
      <c r="A42" s="39">
        <v>30</v>
      </c>
      <c r="B42" s="40">
        <f t="shared" si="0"/>
        <v>46143</v>
      </c>
      <c r="C42" s="41">
        <f t="shared" si="1"/>
        <v>16723.612511883202</v>
      </c>
      <c r="D42" s="41">
        <f t="shared" si="2"/>
        <v>14896.354669775641</v>
      </c>
      <c r="E42" s="41">
        <f t="shared" si="3"/>
        <v>1827.2578421075627</v>
      </c>
      <c r="F42" s="41">
        <f t="shared" si="4"/>
        <v>94739.11585667805</v>
      </c>
    </row>
    <row r="43" spans="1:7" x14ac:dyDescent="0.55000000000000004">
      <c r="A43" s="39">
        <v>31</v>
      </c>
      <c r="B43" s="40">
        <f t="shared" si="0"/>
        <v>46174</v>
      </c>
      <c r="C43" s="41">
        <f t="shared" si="1"/>
        <v>16723.612511883202</v>
      </c>
      <c r="D43" s="41">
        <f t="shared" si="2"/>
        <v>15144.627247605235</v>
      </c>
      <c r="E43" s="41">
        <f t="shared" si="3"/>
        <v>1578.9852642779688</v>
      </c>
      <c r="F43" s="41">
        <f t="shared" si="4"/>
        <v>79594.488609072811</v>
      </c>
    </row>
    <row r="44" spans="1:7" x14ac:dyDescent="0.55000000000000004">
      <c r="A44" s="39">
        <v>32</v>
      </c>
      <c r="B44" s="40">
        <f t="shared" si="0"/>
        <v>46204</v>
      </c>
      <c r="C44" s="41">
        <f t="shared" si="1"/>
        <v>16723.612511883202</v>
      </c>
      <c r="D44" s="41">
        <f t="shared" si="2"/>
        <v>15397.037701731988</v>
      </c>
      <c r="E44" s="41">
        <f t="shared" si="3"/>
        <v>1326.5748101512147</v>
      </c>
      <c r="F44" s="41">
        <f t="shared" si="4"/>
        <v>64197.450907340826</v>
      </c>
    </row>
    <row r="45" spans="1:7" x14ac:dyDescent="0.55000000000000004">
      <c r="A45" s="39">
        <v>33</v>
      </c>
      <c r="B45" s="40">
        <f t="shared" si="0"/>
        <v>46235</v>
      </c>
      <c r="C45" s="41">
        <f t="shared" si="1"/>
        <v>16723.612511883202</v>
      </c>
      <c r="D45" s="41">
        <f t="shared" si="2"/>
        <v>15653.654996760855</v>
      </c>
      <c r="E45" s="41">
        <f t="shared" si="3"/>
        <v>1069.9575151223482</v>
      </c>
      <c r="F45" s="41">
        <f t="shared" si="4"/>
        <v>48543.795910579967</v>
      </c>
    </row>
    <row r="46" spans="1:7" x14ac:dyDescent="0.55000000000000004">
      <c r="A46" s="39">
        <v>34</v>
      </c>
      <c r="B46" s="40">
        <f t="shared" si="0"/>
        <v>46266</v>
      </c>
      <c r="C46" s="41">
        <f t="shared" si="1"/>
        <v>16723.612511883202</v>
      </c>
      <c r="D46" s="41">
        <f t="shared" si="2"/>
        <v>15914.549246706867</v>
      </c>
      <c r="E46" s="41">
        <f t="shared" si="3"/>
        <v>809.06326517633386</v>
      </c>
      <c r="F46" s="41">
        <f t="shared" si="4"/>
        <v>32629.246663873098</v>
      </c>
    </row>
    <row r="47" spans="1:7" x14ac:dyDescent="0.55000000000000004">
      <c r="A47" s="39">
        <v>35</v>
      </c>
      <c r="B47" s="40">
        <f t="shared" si="0"/>
        <v>46296</v>
      </c>
      <c r="C47" s="41">
        <f t="shared" si="1"/>
        <v>16723.612511883202</v>
      </c>
      <c r="D47" s="41">
        <f t="shared" si="2"/>
        <v>16179.791734151982</v>
      </c>
      <c r="E47" s="41">
        <f t="shared" si="3"/>
        <v>543.82077773121955</v>
      </c>
      <c r="F47" s="41">
        <f t="shared" si="4"/>
        <v>16449.454929721116</v>
      </c>
    </row>
    <row r="48" spans="1:7" x14ac:dyDescent="0.55000000000000004">
      <c r="A48" s="39">
        <v>36</v>
      </c>
      <c r="B48" s="40">
        <f t="shared" si="0"/>
        <v>46327</v>
      </c>
      <c r="C48" s="41">
        <f t="shared" si="1"/>
        <v>16723.612511883202</v>
      </c>
      <c r="D48" s="41">
        <f t="shared" si="2"/>
        <v>16449.454929721182</v>
      </c>
      <c r="E48" s="41">
        <f t="shared" si="3"/>
        <v>274.15758216201976</v>
      </c>
      <c r="F48" s="41">
        <f t="shared" si="4"/>
        <v>-6.5483618527650833E-11</v>
      </c>
    </row>
    <row r="49" spans="1:6" x14ac:dyDescent="0.55000000000000004">
      <c r="A49" s="39">
        <v>37</v>
      </c>
      <c r="B49" s="40">
        <f t="shared" si="0"/>
        <v>46357</v>
      </c>
      <c r="C49" s="41">
        <f t="shared" si="1"/>
        <v>16723.612511883202</v>
      </c>
      <c r="D49" s="41" t="e">
        <f t="shared" si="2"/>
        <v>#NUM!</v>
      </c>
      <c r="E49" s="41" t="e">
        <f t="shared" si="3"/>
        <v>#NUM!</v>
      </c>
      <c r="F49" s="41" t="e">
        <f t="shared" si="4"/>
        <v>#NUM!</v>
      </c>
    </row>
    <row r="50" spans="1:6" x14ac:dyDescent="0.55000000000000004">
      <c r="A50" s="39">
        <v>38</v>
      </c>
      <c r="B50" s="40">
        <f t="shared" si="0"/>
        <v>46388</v>
      </c>
      <c r="C50" s="41">
        <f t="shared" si="1"/>
        <v>16723.612511883202</v>
      </c>
      <c r="D50" s="41" t="e">
        <f t="shared" si="2"/>
        <v>#NUM!</v>
      </c>
      <c r="E50" s="41" t="e">
        <f t="shared" si="3"/>
        <v>#NUM!</v>
      </c>
      <c r="F50" s="41" t="e">
        <f t="shared" si="4"/>
        <v>#NUM!</v>
      </c>
    </row>
    <row r="51" spans="1:6" x14ac:dyDescent="0.55000000000000004">
      <c r="A51" s="39">
        <v>39</v>
      </c>
      <c r="B51" s="40">
        <f t="shared" si="0"/>
        <v>46419</v>
      </c>
      <c r="C51" s="41">
        <f t="shared" si="1"/>
        <v>16723.612511883202</v>
      </c>
      <c r="D51" s="41" t="e">
        <f t="shared" si="2"/>
        <v>#NUM!</v>
      </c>
      <c r="E51" s="41" t="e">
        <f t="shared" si="3"/>
        <v>#NUM!</v>
      </c>
      <c r="F51" s="41" t="e">
        <f t="shared" si="4"/>
        <v>#NUM!</v>
      </c>
    </row>
    <row r="52" spans="1:6" x14ac:dyDescent="0.55000000000000004">
      <c r="A52" s="39">
        <v>40</v>
      </c>
      <c r="B52" s="40">
        <f t="shared" si="0"/>
        <v>46447</v>
      </c>
      <c r="C52" s="41">
        <f t="shared" si="1"/>
        <v>16723.612511883202</v>
      </c>
      <c r="D52" s="41" t="e">
        <f t="shared" si="2"/>
        <v>#NUM!</v>
      </c>
      <c r="E52" s="41" t="e">
        <f t="shared" si="3"/>
        <v>#NUM!</v>
      </c>
      <c r="F52" s="41" t="e">
        <f t="shared" si="4"/>
        <v>#NUM!</v>
      </c>
    </row>
    <row r="53" spans="1:6" x14ac:dyDescent="0.55000000000000004">
      <c r="A53" s="39">
        <v>41</v>
      </c>
      <c r="B53" s="40">
        <f t="shared" si="0"/>
        <v>46478</v>
      </c>
      <c r="C53" s="41">
        <f t="shared" si="1"/>
        <v>16723.612511883202</v>
      </c>
      <c r="D53" s="41" t="e">
        <f t="shared" si="2"/>
        <v>#NUM!</v>
      </c>
      <c r="E53" s="41" t="e">
        <f t="shared" si="3"/>
        <v>#NUM!</v>
      </c>
      <c r="F53" s="41" t="e">
        <f t="shared" si="4"/>
        <v>#NUM!</v>
      </c>
    </row>
    <row r="54" spans="1:6" x14ac:dyDescent="0.55000000000000004">
      <c r="A54" s="39">
        <v>42</v>
      </c>
      <c r="B54" s="40">
        <f t="shared" si="0"/>
        <v>46508</v>
      </c>
      <c r="C54" s="41">
        <f t="shared" si="1"/>
        <v>16723.612511883202</v>
      </c>
      <c r="D54" s="41" t="e">
        <f t="shared" si="2"/>
        <v>#NUM!</v>
      </c>
      <c r="E54" s="41" t="e">
        <f t="shared" si="3"/>
        <v>#NUM!</v>
      </c>
      <c r="F54" s="41" t="e">
        <f t="shared" si="4"/>
        <v>#NUM!</v>
      </c>
    </row>
    <row r="55" spans="1:6" x14ac:dyDescent="0.55000000000000004">
      <c r="A55" s="39">
        <v>43</v>
      </c>
      <c r="B55" s="40">
        <f t="shared" si="0"/>
        <v>46539</v>
      </c>
      <c r="C55" s="41">
        <f t="shared" si="1"/>
        <v>16723.612511883202</v>
      </c>
      <c r="D55" s="41" t="e">
        <f t="shared" si="2"/>
        <v>#NUM!</v>
      </c>
      <c r="E55" s="41" t="e">
        <f t="shared" si="3"/>
        <v>#NUM!</v>
      </c>
      <c r="F55" s="41" t="e">
        <f t="shared" si="4"/>
        <v>#NUM!</v>
      </c>
    </row>
    <row r="56" spans="1:6" x14ac:dyDescent="0.55000000000000004">
      <c r="A56" s="39">
        <v>44</v>
      </c>
      <c r="B56" s="40">
        <f t="shared" si="0"/>
        <v>46569</v>
      </c>
      <c r="C56" s="41">
        <f t="shared" si="1"/>
        <v>16723.612511883202</v>
      </c>
      <c r="D56" s="41" t="e">
        <f t="shared" si="2"/>
        <v>#NUM!</v>
      </c>
      <c r="E56" s="41" t="e">
        <f t="shared" si="3"/>
        <v>#NUM!</v>
      </c>
      <c r="F56" s="41" t="e">
        <f t="shared" si="4"/>
        <v>#NUM!</v>
      </c>
    </row>
    <row r="57" spans="1:6" x14ac:dyDescent="0.55000000000000004">
      <c r="A57" s="39">
        <v>45</v>
      </c>
      <c r="B57" s="40">
        <f t="shared" si="0"/>
        <v>46600</v>
      </c>
      <c r="C57" s="41">
        <f t="shared" si="1"/>
        <v>16723.612511883202</v>
      </c>
      <c r="D57" s="41" t="e">
        <f t="shared" si="2"/>
        <v>#NUM!</v>
      </c>
      <c r="E57" s="41" t="e">
        <f t="shared" si="3"/>
        <v>#NUM!</v>
      </c>
      <c r="F57" s="41" t="e">
        <f t="shared" si="4"/>
        <v>#NUM!</v>
      </c>
    </row>
    <row r="58" spans="1:6" x14ac:dyDescent="0.55000000000000004">
      <c r="A58" s="39">
        <v>46</v>
      </c>
      <c r="B58" s="40">
        <f t="shared" si="0"/>
        <v>46631</v>
      </c>
      <c r="C58" s="41">
        <f t="shared" si="1"/>
        <v>16723.612511883202</v>
      </c>
      <c r="D58" s="41" t="e">
        <f t="shared" si="2"/>
        <v>#NUM!</v>
      </c>
      <c r="E58" s="41" t="e">
        <f t="shared" si="3"/>
        <v>#NUM!</v>
      </c>
      <c r="F58" s="41" t="e">
        <f t="shared" si="4"/>
        <v>#NUM!</v>
      </c>
    </row>
    <row r="59" spans="1:6" x14ac:dyDescent="0.55000000000000004">
      <c r="A59" s="39">
        <v>47</v>
      </c>
      <c r="B59" s="40">
        <f t="shared" si="0"/>
        <v>46661</v>
      </c>
      <c r="C59" s="41">
        <f t="shared" si="1"/>
        <v>16723.612511883202</v>
      </c>
      <c r="D59" s="41" t="e">
        <f t="shared" si="2"/>
        <v>#NUM!</v>
      </c>
      <c r="E59" s="41" t="e">
        <f t="shared" si="3"/>
        <v>#NUM!</v>
      </c>
      <c r="F59" s="41" t="e">
        <f t="shared" si="4"/>
        <v>#NUM!</v>
      </c>
    </row>
    <row r="60" spans="1:6" x14ac:dyDescent="0.55000000000000004">
      <c r="A60" s="39">
        <v>48</v>
      </c>
      <c r="B60" s="40">
        <f t="shared" si="0"/>
        <v>46692</v>
      </c>
      <c r="C60" s="41">
        <f t="shared" si="1"/>
        <v>16723.612511883202</v>
      </c>
      <c r="D60" s="41" t="e">
        <f t="shared" si="2"/>
        <v>#NUM!</v>
      </c>
      <c r="E60" s="41" t="e">
        <f t="shared" si="3"/>
        <v>#NUM!</v>
      </c>
      <c r="F60" s="41" t="e">
        <f t="shared" si="4"/>
        <v>#NUM!</v>
      </c>
    </row>
    <row r="61" spans="1:6" x14ac:dyDescent="0.55000000000000004">
      <c r="A61" s="39">
        <v>49</v>
      </c>
      <c r="B61" s="40">
        <f t="shared" si="0"/>
        <v>46722</v>
      </c>
      <c r="C61" s="41">
        <f t="shared" si="1"/>
        <v>16723.612511883202</v>
      </c>
      <c r="D61" s="41" t="e">
        <f t="shared" si="2"/>
        <v>#NUM!</v>
      </c>
      <c r="E61" s="41" t="e">
        <f t="shared" si="3"/>
        <v>#NUM!</v>
      </c>
      <c r="F61" s="41" t="e">
        <f t="shared" si="4"/>
        <v>#NUM!</v>
      </c>
    </row>
    <row r="62" spans="1:6" x14ac:dyDescent="0.55000000000000004">
      <c r="A62" s="39">
        <v>50</v>
      </c>
      <c r="B62" s="40">
        <f t="shared" si="0"/>
        <v>46753</v>
      </c>
      <c r="C62" s="41">
        <f t="shared" si="1"/>
        <v>16723.612511883202</v>
      </c>
      <c r="D62" s="41" t="e">
        <f t="shared" si="2"/>
        <v>#NUM!</v>
      </c>
      <c r="E62" s="41" t="e">
        <f t="shared" si="3"/>
        <v>#NUM!</v>
      </c>
      <c r="F62" s="41" t="e">
        <f t="shared" si="4"/>
        <v>#NUM!</v>
      </c>
    </row>
    <row r="63" spans="1:6" x14ac:dyDescent="0.55000000000000004">
      <c r="A63" s="39">
        <v>51</v>
      </c>
      <c r="B63" s="40">
        <f t="shared" si="0"/>
        <v>46784</v>
      </c>
      <c r="C63" s="41">
        <f t="shared" si="1"/>
        <v>16723.612511883202</v>
      </c>
      <c r="D63" s="41" t="e">
        <f t="shared" si="2"/>
        <v>#NUM!</v>
      </c>
      <c r="E63" s="41" t="e">
        <f t="shared" si="3"/>
        <v>#NUM!</v>
      </c>
      <c r="F63" s="41" t="e">
        <f t="shared" si="4"/>
        <v>#NUM!</v>
      </c>
    </row>
    <row r="64" spans="1:6" x14ac:dyDescent="0.55000000000000004">
      <c r="A64" s="39">
        <v>52</v>
      </c>
      <c r="B64" s="40">
        <f t="shared" si="0"/>
        <v>46813</v>
      </c>
      <c r="C64" s="41">
        <f t="shared" si="1"/>
        <v>16723.612511883202</v>
      </c>
      <c r="D64" s="41" t="e">
        <f t="shared" si="2"/>
        <v>#NUM!</v>
      </c>
      <c r="E64" s="41" t="e">
        <f t="shared" si="3"/>
        <v>#NUM!</v>
      </c>
      <c r="F64" s="41" t="e">
        <f t="shared" si="4"/>
        <v>#NUM!</v>
      </c>
    </row>
    <row r="65" spans="1:6" x14ac:dyDescent="0.55000000000000004">
      <c r="A65" s="39">
        <v>53</v>
      </c>
      <c r="B65" s="40">
        <f t="shared" si="0"/>
        <v>46844</v>
      </c>
      <c r="C65" s="41">
        <f t="shared" si="1"/>
        <v>16723.612511883202</v>
      </c>
      <c r="D65" s="41" t="e">
        <f t="shared" si="2"/>
        <v>#NUM!</v>
      </c>
      <c r="E65" s="41" t="e">
        <f t="shared" si="3"/>
        <v>#NUM!</v>
      </c>
      <c r="F65" s="41" t="e">
        <f t="shared" si="4"/>
        <v>#NUM!</v>
      </c>
    </row>
    <row r="66" spans="1:6" x14ac:dyDescent="0.55000000000000004">
      <c r="A66" s="39">
        <v>54</v>
      </c>
      <c r="B66" s="40">
        <f t="shared" si="0"/>
        <v>46874</v>
      </c>
      <c r="C66" s="41">
        <f t="shared" si="1"/>
        <v>16723.612511883202</v>
      </c>
      <c r="D66" s="41" t="e">
        <f t="shared" si="2"/>
        <v>#NUM!</v>
      </c>
      <c r="E66" s="41" t="e">
        <f t="shared" si="3"/>
        <v>#NUM!</v>
      </c>
      <c r="F66" s="41" t="e">
        <f t="shared" si="4"/>
        <v>#NUM!</v>
      </c>
    </row>
    <row r="67" spans="1:6" x14ac:dyDescent="0.55000000000000004">
      <c r="A67" s="39">
        <v>55</v>
      </c>
      <c r="B67" s="40">
        <f t="shared" si="0"/>
        <v>46905</v>
      </c>
      <c r="C67" s="41">
        <f t="shared" si="1"/>
        <v>16723.612511883202</v>
      </c>
      <c r="D67" s="41" t="e">
        <f t="shared" si="2"/>
        <v>#NUM!</v>
      </c>
      <c r="E67" s="41" t="e">
        <f t="shared" si="3"/>
        <v>#NUM!</v>
      </c>
      <c r="F67" s="41" t="e">
        <f t="shared" si="4"/>
        <v>#NUM!</v>
      </c>
    </row>
    <row r="68" spans="1:6" x14ac:dyDescent="0.55000000000000004">
      <c r="A68" s="39">
        <v>56</v>
      </c>
      <c r="B68" s="40">
        <f t="shared" si="0"/>
        <v>46935</v>
      </c>
      <c r="C68" s="41">
        <f t="shared" si="1"/>
        <v>16723.612511883202</v>
      </c>
      <c r="D68" s="41" t="e">
        <f t="shared" si="2"/>
        <v>#NUM!</v>
      </c>
      <c r="E68" s="41" t="e">
        <f t="shared" si="3"/>
        <v>#NUM!</v>
      </c>
      <c r="F68" s="41" t="e">
        <f t="shared" si="4"/>
        <v>#NUM!</v>
      </c>
    </row>
    <row r="69" spans="1:6" x14ac:dyDescent="0.55000000000000004">
      <c r="A69" s="39">
        <v>57</v>
      </c>
      <c r="B69" s="40">
        <f t="shared" si="0"/>
        <v>46966</v>
      </c>
      <c r="C69" s="41">
        <f t="shared" si="1"/>
        <v>16723.612511883202</v>
      </c>
      <c r="D69" s="41" t="e">
        <f t="shared" si="2"/>
        <v>#NUM!</v>
      </c>
      <c r="E69" s="41" t="e">
        <f t="shared" si="3"/>
        <v>#NUM!</v>
      </c>
      <c r="F69" s="41" t="e">
        <f t="shared" si="4"/>
        <v>#NUM!</v>
      </c>
    </row>
    <row r="70" spans="1:6" x14ac:dyDescent="0.55000000000000004">
      <c r="A70" s="39">
        <v>58</v>
      </c>
      <c r="B70" s="40">
        <f t="shared" si="0"/>
        <v>46997</v>
      </c>
      <c r="C70" s="41">
        <f t="shared" si="1"/>
        <v>16723.612511883202</v>
      </c>
      <c r="D70" s="41" t="e">
        <f t="shared" si="2"/>
        <v>#NUM!</v>
      </c>
      <c r="E70" s="41" t="e">
        <f t="shared" si="3"/>
        <v>#NUM!</v>
      </c>
      <c r="F70" s="41" t="e">
        <f t="shared" si="4"/>
        <v>#NUM!</v>
      </c>
    </row>
    <row r="71" spans="1:6" x14ac:dyDescent="0.55000000000000004">
      <c r="A71" s="39">
        <v>59</v>
      </c>
      <c r="B71" s="40">
        <f t="shared" si="0"/>
        <v>47027</v>
      </c>
      <c r="C71" s="41">
        <f t="shared" si="1"/>
        <v>16723.612511883202</v>
      </c>
      <c r="D71" s="41" t="e">
        <f t="shared" si="2"/>
        <v>#NUM!</v>
      </c>
      <c r="E71" s="41" t="e">
        <f t="shared" si="3"/>
        <v>#NUM!</v>
      </c>
      <c r="F71" s="41" t="e">
        <f t="shared" si="4"/>
        <v>#NUM!</v>
      </c>
    </row>
    <row r="72" spans="1:6" x14ac:dyDescent="0.55000000000000004">
      <c r="A72" s="39">
        <v>60</v>
      </c>
      <c r="B72" s="40">
        <f t="shared" si="0"/>
        <v>47058</v>
      </c>
      <c r="C72" s="41">
        <f t="shared" si="1"/>
        <v>16723.612511883202</v>
      </c>
      <c r="D72" s="41" t="e">
        <f t="shared" si="2"/>
        <v>#NUM!</v>
      </c>
      <c r="E72" s="41" t="e">
        <f t="shared" si="3"/>
        <v>#NUM!</v>
      </c>
      <c r="F72" s="41" t="e">
        <f t="shared" si="4"/>
        <v>#NUM!</v>
      </c>
    </row>
    <row r="73" spans="1:6" x14ac:dyDescent="0.55000000000000004">
      <c r="A73" s="39">
        <v>61</v>
      </c>
      <c r="B73" s="40">
        <f t="shared" si="0"/>
        <v>47088</v>
      </c>
      <c r="C73" s="41">
        <f t="shared" si="1"/>
        <v>16723.612511883202</v>
      </c>
      <c r="D73" s="41" t="e">
        <f t="shared" si="2"/>
        <v>#NUM!</v>
      </c>
      <c r="E73" s="41" t="e">
        <f t="shared" si="3"/>
        <v>#NUM!</v>
      </c>
      <c r="F73" s="41" t="e">
        <f t="shared" si="4"/>
        <v>#NUM!</v>
      </c>
    </row>
    <row r="74" spans="1:6" x14ac:dyDescent="0.55000000000000004">
      <c r="A74" s="39">
        <v>62</v>
      </c>
      <c r="B74" s="40">
        <f t="shared" si="0"/>
        <v>47119</v>
      </c>
      <c r="C74" s="41">
        <f t="shared" si="1"/>
        <v>16723.612511883202</v>
      </c>
      <c r="D74" s="41" t="e">
        <f t="shared" si="2"/>
        <v>#NUM!</v>
      </c>
      <c r="E74" s="41" t="e">
        <f t="shared" si="3"/>
        <v>#NUM!</v>
      </c>
      <c r="F74" s="41" t="e">
        <f t="shared" si="4"/>
        <v>#NUM!</v>
      </c>
    </row>
    <row r="75" spans="1:6" x14ac:dyDescent="0.55000000000000004">
      <c r="A75" s="39">
        <v>63</v>
      </c>
      <c r="B75" s="40">
        <f t="shared" si="0"/>
        <v>47150</v>
      </c>
      <c r="C75" s="41">
        <f t="shared" si="1"/>
        <v>16723.612511883202</v>
      </c>
      <c r="D75" s="41" t="e">
        <f t="shared" si="2"/>
        <v>#NUM!</v>
      </c>
      <c r="E75" s="41" t="e">
        <f t="shared" si="3"/>
        <v>#NUM!</v>
      </c>
      <c r="F75" s="41" t="e">
        <f t="shared" si="4"/>
        <v>#NUM!</v>
      </c>
    </row>
    <row r="76" spans="1:6" x14ac:dyDescent="0.55000000000000004">
      <c r="A76" s="39">
        <v>64</v>
      </c>
      <c r="B76" s="40">
        <f t="shared" si="0"/>
        <v>47178</v>
      </c>
      <c r="C76" s="41">
        <f t="shared" si="1"/>
        <v>16723.612511883202</v>
      </c>
      <c r="D76" s="41" t="e">
        <f t="shared" si="2"/>
        <v>#NUM!</v>
      </c>
      <c r="E76" s="41" t="e">
        <f t="shared" si="3"/>
        <v>#NUM!</v>
      </c>
      <c r="F76" s="41" t="e">
        <f t="shared" si="4"/>
        <v>#NUM!</v>
      </c>
    </row>
    <row r="77" spans="1:6" x14ac:dyDescent="0.55000000000000004">
      <c r="A77" s="39">
        <v>65</v>
      </c>
      <c r="B77" s="40">
        <f t="shared" si="0"/>
        <v>47209</v>
      </c>
      <c r="C77" s="41">
        <f t="shared" si="1"/>
        <v>16723.612511883202</v>
      </c>
      <c r="D77" s="41" t="e">
        <f t="shared" si="2"/>
        <v>#NUM!</v>
      </c>
      <c r="E77" s="41" t="e">
        <f t="shared" si="3"/>
        <v>#NUM!</v>
      </c>
      <c r="F77" s="41" t="e">
        <f t="shared" si="4"/>
        <v>#NUM!</v>
      </c>
    </row>
    <row r="78" spans="1:6" x14ac:dyDescent="0.55000000000000004">
      <c r="A78" s="39">
        <v>66</v>
      </c>
      <c r="B78" s="40">
        <f t="shared" ref="B78:B141" si="5">EDATE(B77,1)</f>
        <v>47239</v>
      </c>
      <c r="C78" s="41">
        <f t="shared" ref="C78:C141" si="6">-PMT($C$4/12,$C$6,$C$3)</f>
        <v>16723.612511883202</v>
      </c>
      <c r="D78" s="41" t="e">
        <f t="shared" ref="D78:D141" si="7">-PPMT($C$4/12,A78,$C$6,$C$3)</f>
        <v>#NUM!</v>
      </c>
      <c r="E78" s="41" t="e">
        <f t="shared" ref="E78:E141" si="8">-IPMT($C$4/12,A78,$C$6,$C$3)</f>
        <v>#NUM!</v>
      </c>
      <c r="F78" s="41" t="e">
        <f t="shared" ref="F78:F141" si="9">F77-D78</f>
        <v>#NUM!</v>
      </c>
    </row>
    <row r="79" spans="1:6" x14ac:dyDescent="0.55000000000000004">
      <c r="A79" s="39">
        <v>67</v>
      </c>
      <c r="B79" s="40">
        <f t="shared" si="5"/>
        <v>47270</v>
      </c>
      <c r="C79" s="41">
        <f t="shared" si="6"/>
        <v>16723.612511883202</v>
      </c>
      <c r="D79" s="41" t="e">
        <f t="shared" si="7"/>
        <v>#NUM!</v>
      </c>
      <c r="E79" s="41" t="e">
        <f t="shared" si="8"/>
        <v>#NUM!</v>
      </c>
      <c r="F79" s="41" t="e">
        <f t="shared" si="9"/>
        <v>#NUM!</v>
      </c>
    </row>
    <row r="80" spans="1:6" x14ac:dyDescent="0.55000000000000004">
      <c r="A80" s="39">
        <v>68</v>
      </c>
      <c r="B80" s="40">
        <f t="shared" si="5"/>
        <v>47300</v>
      </c>
      <c r="C80" s="41">
        <f t="shared" si="6"/>
        <v>16723.612511883202</v>
      </c>
      <c r="D80" s="41" t="e">
        <f t="shared" si="7"/>
        <v>#NUM!</v>
      </c>
      <c r="E80" s="41" t="e">
        <f t="shared" si="8"/>
        <v>#NUM!</v>
      </c>
      <c r="F80" s="41" t="e">
        <f t="shared" si="9"/>
        <v>#NUM!</v>
      </c>
    </row>
    <row r="81" spans="1:8" x14ac:dyDescent="0.55000000000000004">
      <c r="A81" s="39">
        <v>69</v>
      </c>
      <c r="B81" s="40">
        <f t="shared" si="5"/>
        <v>47331</v>
      </c>
      <c r="C81" s="41">
        <f t="shared" si="6"/>
        <v>16723.612511883202</v>
      </c>
      <c r="D81" s="41" t="e">
        <f t="shared" si="7"/>
        <v>#NUM!</v>
      </c>
      <c r="E81" s="41" t="e">
        <f t="shared" si="8"/>
        <v>#NUM!</v>
      </c>
      <c r="F81" s="41" t="e">
        <f t="shared" si="9"/>
        <v>#NUM!</v>
      </c>
    </row>
    <row r="82" spans="1:8" x14ac:dyDescent="0.55000000000000004">
      <c r="A82" s="39">
        <v>70</v>
      </c>
      <c r="B82" s="40">
        <f t="shared" si="5"/>
        <v>47362</v>
      </c>
      <c r="C82" s="41">
        <f t="shared" si="6"/>
        <v>16723.612511883202</v>
      </c>
      <c r="D82" s="41" t="e">
        <f t="shared" si="7"/>
        <v>#NUM!</v>
      </c>
      <c r="E82" s="41" t="e">
        <f t="shared" si="8"/>
        <v>#NUM!</v>
      </c>
      <c r="F82" s="41" t="e">
        <f t="shared" si="9"/>
        <v>#NUM!</v>
      </c>
    </row>
    <row r="83" spans="1:8" x14ac:dyDescent="0.55000000000000004">
      <c r="A83" s="39">
        <v>71</v>
      </c>
      <c r="B83" s="40">
        <f t="shared" si="5"/>
        <v>47392</v>
      </c>
      <c r="C83" s="41">
        <f t="shared" si="6"/>
        <v>16723.612511883202</v>
      </c>
      <c r="D83" s="41" t="e">
        <f t="shared" si="7"/>
        <v>#NUM!</v>
      </c>
      <c r="E83" s="41" t="e">
        <f t="shared" si="8"/>
        <v>#NUM!</v>
      </c>
      <c r="F83" s="41" t="e">
        <f t="shared" si="9"/>
        <v>#NUM!</v>
      </c>
    </row>
    <row r="84" spans="1:8" x14ac:dyDescent="0.55000000000000004">
      <c r="A84" s="39">
        <v>72</v>
      </c>
      <c r="B84" s="40">
        <f t="shared" si="5"/>
        <v>47423</v>
      </c>
      <c r="C84" s="41">
        <f t="shared" si="6"/>
        <v>16723.612511883202</v>
      </c>
      <c r="D84" s="41" t="e">
        <f t="shared" si="7"/>
        <v>#NUM!</v>
      </c>
      <c r="E84" s="41" t="e">
        <f t="shared" si="8"/>
        <v>#NUM!</v>
      </c>
      <c r="F84" s="41" t="e">
        <f t="shared" si="9"/>
        <v>#NUM!</v>
      </c>
    </row>
    <row r="85" spans="1:8" x14ac:dyDescent="0.55000000000000004">
      <c r="A85" s="39">
        <v>73</v>
      </c>
      <c r="B85" s="40">
        <f t="shared" si="5"/>
        <v>47453</v>
      </c>
      <c r="C85" s="41">
        <f t="shared" si="6"/>
        <v>16723.612511883202</v>
      </c>
      <c r="D85" s="41" t="e">
        <f t="shared" si="7"/>
        <v>#NUM!</v>
      </c>
      <c r="E85" s="41" t="e">
        <f t="shared" si="8"/>
        <v>#NUM!</v>
      </c>
      <c r="F85" s="41" t="e">
        <f t="shared" si="9"/>
        <v>#NUM!</v>
      </c>
    </row>
    <row r="86" spans="1:8" x14ac:dyDescent="0.55000000000000004">
      <c r="A86" s="39">
        <v>74</v>
      </c>
      <c r="B86" s="40">
        <f t="shared" si="5"/>
        <v>47484</v>
      </c>
      <c r="C86" s="41">
        <f t="shared" si="6"/>
        <v>16723.612511883202</v>
      </c>
      <c r="D86" s="41" t="e">
        <f t="shared" si="7"/>
        <v>#NUM!</v>
      </c>
      <c r="E86" s="41" t="e">
        <f t="shared" si="8"/>
        <v>#NUM!</v>
      </c>
      <c r="F86" s="41" t="e">
        <f t="shared" si="9"/>
        <v>#NUM!</v>
      </c>
    </row>
    <row r="87" spans="1:8" x14ac:dyDescent="0.55000000000000004">
      <c r="A87" s="39">
        <v>75</v>
      </c>
      <c r="B87" s="40">
        <f t="shared" si="5"/>
        <v>47515</v>
      </c>
      <c r="C87" s="41">
        <f t="shared" si="6"/>
        <v>16723.612511883202</v>
      </c>
      <c r="D87" s="41" t="e">
        <f t="shared" si="7"/>
        <v>#NUM!</v>
      </c>
      <c r="E87" s="41" t="e">
        <f t="shared" si="8"/>
        <v>#NUM!</v>
      </c>
      <c r="F87" s="41" t="e">
        <f t="shared" si="9"/>
        <v>#NUM!</v>
      </c>
    </row>
    <row r="88" spans="1:8" x14ac:dyDescent="0.55000000000000004">
      <c r="A88" s="39">
        <v>76</v>
      </c>
      <c r="B88" s="40">
        <f t="shared" si="5"/>
        <v>47543</v>
      </c>
      <c r="C88" s="41">
        <f t="shared" si="6"/>
        <v>16723.612511883202</v>
      </c>
      <c r="D88" s="41" t="e">
        <f t="shared" si="7"/>
        <v>#NUM!</v>
      </c>
      <c r="E88" s="41" t="e">
        <f t="shared" si="8"/>
        <v>#NUM!</v>
      </c>
      <c r="F88" s="41" t="e">
        <f t="shared" si="9"/>
        <v>#NUM!</v>
      </c>
    </row>
    <row r="89" spans="1:8" x14ac:dyDescent="0.55000000000000004">
      <c r="A89" s="39">
        <v>77</v>
      </c>
      <c r="B89" s="40">
        <f t="shared" si="5"/>
        <v>47574</v>
      </c>
      <c r="C89" s="41">
        <f t="shared" si="6"/>
        <v>16723.612511883202</v>
      </c>
      <c r="D89" s="41" t="e">
        <f t="shared" si="7"/>
        <v>#NUM!</v>
      </c>
      <c r="E89" s="41" t="e">
        <f t="shared" si="8"/>
        <v>#NUM!</v>
      </c>
      <c r="F89" s="41" t="e">
        <f t="shared" si="9"/>
        <v>#NUM!</v>
      </c>
    </row>
    <row r="90" spans="1:8" x14ac:dyDescent="0.55000000000000004">
      <c r="A90" s="39">
        <v>78</v>
      </c>
      <c r="B90" s="40">
        <f t="shared" si="5"/>
        <v>47604</v>
      </c>
      <c r="C90" s="41">
        <f t="shared" si="6"/>
        <v>16723.612511883202</v>
      </c>
      <c r="D90" s="41" t="e">
        <f t="shared" si="7"/>
        <v>#NUM!</v>
      </c>
      <c r="E90" s="41" t="e">
        <f t="shared" si="8"/>
        <v>#NUM!</v>
      </c>
      <c r="F90" s="41" t="e">
        <f t="shared" si="9"/>
        <v>#NUM!</v>
      </c>
    </row>
    <row r="91" spans="1:8" x14ac:dyDescent="0.55000000000000004">
      <c r="A91" s="39">
        <v>79</v>
      </c>
      <c r="B91" s="40">
        <f t="shared" si="5"/>
        <v>47635</v>
      </c>
      <c r="C91" s="41">
        <f t="shared" si="6"/>
        <v>16723.612511883202</v>
      </c>
      <c r="D91" s="41" t="e">
        <f t="shared" si="7"/>
        <v>#NUM!</v>
      </c>
      <c r="E91" s="41" t="e">
        <f t="shared" si="8"/>
        <v>#NUM!</v>
      </c>
      <c r="F91" s="41" t="e">
        <f t="shared" si="9"/>
        <v>#NUM!</v>
      </c>
    </row>
    <row r="92" spans="1:8" x14ac:dyDescent="0.55000000000000004">
      <c r="A92" s="39">
        <v>80</v>
      </c>
      <c r="B92" s="40">
        <f t="shared" si="5"/>
        <v>47665</v>
      </c>
      <c r="C92" s="41">
        <f t="shared" si="6"/>
        <v>16723.612511883202</v>
      </c>
      <c r="D92" s="41" t="e">
        <f t="shared" si="7"/>
        <v>#NUM!</v>
      </c>
      <c r="E92" s="41" t="e">
        <f t="shared" si="8"/>
        <v>#NUM!</v>
      </c>
      <c r="F92" s="41" t="e">
        <f t="shared" si="9"/>
        <v>#NUM!</v>
      </c>
      <c r="H92" s="38" t="e">
        <f>SUM(E82:E92)</f>
        <v>#NUM!</v>
      </c>
    </row>
    <row r="93" spans="1:8" x14ac:dyDescent="0.55000000000000004">
      <c r="A93" s="39">
        <v>81</v>
      </c>
      <c r="B93" s="40">
        <f t="shared" si="5"/>
        <v>47696</v>
      </c>
      <c r="C93" s="41">
        <f t="shared" si="6"/>
        <v>16723.612511883202</v>
      </c>
      <c r="D93" s="41" t="e">
        <f t="shared" si="7"/>
        <v>#NUM!</v>
      </c>
      <c r="E93" s="41" t="e">
        <f t="shared" si="8"/>
        <v>#NUM!</v>
      </c>
      <c r="F93" s="41" t="e">
        <f t="shared" si="9"/>
        <v>#NUM!</v>
      </c>
    </row>
    <row r="94" spans="1:8" x14ac:dyDescent="0.55000000000000004">
      <c r="A94" s="39">
        <v>82</v>
      </c>
      <c r="B94" s="40">
        <f t="shared" si="5"/>
        <v>47727</v>
      </c>
      <c r="C94" s="41">
        <f t="shared" si="6"/>
        <v>16723.612511883202</v>
      </c>
      <c r="D94" s="41" t="e">
        <f t="shared" si="7"/>
        <v>#NUM!</v>
      </c>
      <c r="E94" s="41" t="e">
        <f t="shared" si="8"/>
        <v>#NUM!</v>
      </c>
      <c r="F94" s="41" t="e">
        <f t="shared" si="9"/>
        <v>#NUM!</v>
      </c>
    </row>
    <row r="95" spans="1:8" x14ac:dyDescent="0.55000000000000004">
      <c r="A95" s="39">
        <v>83</v>
      </c>
      <c r="B95" s="40">
        <f t="shared" si="5"/>
        <v>47757</v>
      </c>
      <c r="C95" s="41">
        <f t="shared" si="6"/>
        <v>16723.612511883202</v>
      </c>
      <c r="D95" s="41" t="e">
        <f t="shared" si="7"/>
        <v>#NUM!</v>
      </c>
      <c r="E95" s="41" t="e">
        <f t="shared" si="8"/>
        <v>#NUM!</v>
      </c>
      <c r="F95" s="41" t="e">
        <f t="shared" si="9"/>
        <v>#NUM!</v>
      </c>
    </row>
    <row r="96" spans="1:8" x14ac:dyDescent="0.55000000000000004">
      <c r="A96" s="39">
        <v>84</v>
      </c>
      <c r="B96" s="40">
        <f t="shared" si="5"/>
        <v>47788</v>
      </c>
      <c r="C96" s="41">
        <f t="shared" si="6"/>
        <v>16723.612511883202</v>
      </c>
      <c r="D96" s="41" t="e">
        <f t="shared" si="7"/>
        <v>#NUM!</v>
      </c>
      <c r="E96" s="41" t="e">
        <f t="shared" si="8"/>
        <v>#NUM!</v>
      </c>
      <c r="F96" s="41" t="e">
        <f t="shared" si="9"/>
        <v>#NUM!</v>
      </c>
    </row>
    <row r="97" spans="1:8" x14ac:dyDescent="0.55000000000000004">
      <c r="A97" s="39">
        <v>85</v>
      </c>
      <c r="B97" s="40">
        <f t="shared" si="5"/>
        <v>47818</v>
      </c>
      <c r="C97" s="41">
        <f t="shared" si="6"/>
        <v>16723.612511883202</v>
      </c>
      <c r="D97" s="41" t="e">
        <f t="shared" si="7"/>
        <v>#NUM!</v>
      </c>
      <c r="E97" s="41" t="e">
        <f t="shared" si="8"/>
        <v>#NUM!</v>
      </c>
      <c r="F97" s="41" t="e">
        <f t="shared" si="9"/>
        <v>#NUM!</v>
      </c>
    </row>
    <row r="98" spans="1:8" x14ac:dyDescent="0.55000000000000004">
      <c r="A98" s="39">
        <v>86</v>
      </c>
      <c r="B98" s="40">
        <f t="shared" si="5"/>
        <v>47849</v>
      </c>
      <c r="C98" s="41">
        <f t="shared" si="6"/>
        <v>16723.612511883202</v>
      </c>
      <c r="D98" s="41" t="e">
        <f t="shared" si="7"/>
        <v>#NUM!</v>
      </c>
      <c r="E98" s="41" t="e">
        <f t="shared" si="8"/>
        <v>#NUM!</v>
      </c>
      <c r="F98" s="41" t="e">
        <f t="shared" si="9"/>
        <v>#NUM!</v>
      </c>
    </row>
    <row r="99" spans="1:8" x14ac:dyDescent="0.55000000000000004">
      <c r="A99" s="39">
        <v>87</v>
      </c>
      <c r="B99" s="40">
        <f t="shared" si="5"/>
        <v>47880</v>
      </c>
      <c r="C99" s="41">
        <f t="shared" si="6"/>
        <v>16723.612511883202</v>
      </c>
      <c r="D99" s="41" t="e">
        <f t="shared" si="7"/>
        <v>#NUM!</v>
      </c>
      <c r="E99" s="41" t="e">
        <f t="shared" si="8"/>
        <v>#NUM!</v>
      </c>
      <c r="F99" s="41" t="e">
        <f t="shared" si="9"/>
        <v>#NUM!</v>
      </c>
    </row>
    <row r="100" spans="1:8" x14ac:dyDescent="0.55000000000000004">
      <c r="A100" s="39">
        <v>88</v>
      </c>
      <c r="B100" s="40">
        <f t="shared" si="5"/>
        <v>47908</v>
      </c>
      <c r="C100" s="41">
        <f t="shared" si="6"/>
        <v>16723.612511883202</v>
      </c>
      <c r="D100" s="41" t="e">
        <f t="shared" si="7"/>
        <v>#NUM!</v>
      </c>
      <c r="E100" s="41" t="e">
        <f t="shared" si="8"/>
        <v>#NUM!</v>
      </c>
      <c r="F100" s="41" t="e">
        <f t="shared" si="9"/>
        <v>#NUM!</v>
      </c>
    </row>
    <row r="101" spans="1:8" x14ac:dyDescent="0.55000000000000004">
      <c r="A101" s="39">
        <v>89</v>
      </c>
      <c r="B101" s="40">
        <f t="shared" si="5"/>
        <v>47939</v>
      </c>
      <c r="C101" s="41">
        <f t="shared" si="6"/>
        <v>16723.612511883202</v>
      </c>
      <c r="D101" s="41" t="e">
        <f t="shared" si="7"/>
        <v>#NUM!</v>
      </c>
      <c r="E101" s="41" t="e">
        <f t="shared" si="8"/>
        <v>#NUM!</v>
      </c>
      <c r="F101" s="41" t="e">
        <f t="shared" si="9"/>
        <v>#NUM!</v>
      </c>
    </row>
    <row r="102" spans="1:8" x14ac:dyDescent="0.55000000000000004">
      <c r="A102" s="39">
        <v>90</v>
      </c>
      <c r="B102" s="40">
        <f t="shared" si="5"/>
        <v>47969</v>
      </c>
      <c r="C102" s="41">
        <f t="shared" si="6"/>
        <v>16723.612511883202</v>
      </c>
      <c r="D102" s="41" t="e">
        <f t="shared" si="7"/>
        <v>#NUM!</v>
      </c>
      <c r="E102" s="41" t="e">
        <f t="shared" si="8"/>
        <v>#NUM!</v>
      </c>
      <c r="F102" s="41" t="e">
        <f t="shared" si="9"/>
        <v>#NUM!</v>
      </c>
    </row>
    <row r="103" spans="1:8" x14ac:dyDescent="0.55000000000000004">
      <c r="A103" s="39">
        <v>91</v>
      </c>
      <c r="B103" s="40">
        <f t="shared" si="5"/>
        <v>48000</v>
      </c>
      <c r="C103" s="41">
        <f t="shared" si="6"/>
        <v>16723.612511883202</v>
      </c>
      <c r="D103" s="41" t="e">
        <f t="shared" si="7"/>
        <v>#NUM!</v>
      </c>
      <c r="E103" s="41" t="e">
        <f t="shared" si="8"/>
        <v>#NUM!</v>
      </c>
      <c r="F103" s="41" t="e">
        <f t="shared" si="9"/>
        <v>#NUM!</v>
      </c>
    </row>
    <row r="104" spans="1:8" x14ac:dyDescent="0.55000000000000004">
      <c r="A104" s="39">
        <v>92</v>
      </c>
      <c r="B104" s="40">
        <f t="shared" si="5"/>
        <v>48030</v>
      </c>
      <c r="C104" s="41">
        <f t="shared" si="6"/>
        <v>16723.612511883202</v>
      </c>
      <c r="D104" s="41" t="e">
        <f t="shared" si="7"/>
        <v>#NUM!</v>
      </c>
      <c r="E104" s="41" t="e">
        <f t="shared" si="8"/>
        <v>#NUM!</v>
      </c>
      <c r="F104" s="41" t="e">
        <f t="shared" si="9"/>
        <v>#NUM!</v>
      </c>
      <c r="H104" s="38" t="e">
        <f>SUM(E93:E104)</f>
        <v>#NUM!</v>
      </c>
    </row>
    <row r="105" spans="1:8" x14ac:dyDescent="0.55000000000000004">
      <c r="A105" s="39">
        <v>93</v>
      </c>
      <c r="B105" s="40">
        <f t="shared" si="5"/>
        <v>48061</v>
      </c>
      <c r="C105" s="41">
        <f t="shared" si="6"/>
        <v>16723.612511883202</v>
      </c>
      <c r="D105" s="41" t="e">
        <f t="shared" si="7"/>
        <v>#NUM!</v>
      </c>
      <c r="E105" s="41" t="e">
        <f t="shared" si="8"/>
        <v>#NUM!</v>
      </c>
      <c r="F105" s="41" t="e">
        <f t="shared" si="9"/>
        <v>#NUM!</v>
      </c>
    </row>
    <row r="106" spans="1:8" x14ac:dyDescent="0.55000000000000004">
      <c r="A106" s="39">
        <v>94</v>
      </c>
      <c r="B106" s="40">
        <f t="shared" si="5"/>
        <v>48092</v>
      </c>
      <c r="C106" s="41">
        <f t="shared" si="6"/>
        <v>16723.612511883202</v>
      </c>
      <c r="D106" s="41" t="e">
        <f t="shared" si="7"/>
        <v>#NUM!</v>
      </c>
      <c r="E106" s="41" t="e">
        <f t="shared" si="8"/>
        <v>#NUM!</v>
      </c>
      <c r="F106" s="41" t="e">
        <f t="shared" si="9"/>
        <v>#NUM!</v>
      </c>
    </row>
    <row r="107" spans="1:8" x14ac:dyDescent="0.55000000000000004">
      <c r="A107" s="39">
        <v>95</v>
      </c>
      <c r="B107" s="40">
        <f t="shared" si="5"/>
        <v>48122</v>
      </c>
      <c r="C107" s="41">
        <f t="shared" si="6"/>
        <v>16723.612511883202</v>
      </c>
      <c r="D107" s="41" t="e">
        <f t="shared" si="7"/>
        <v>#NUM!</v>
      </c>
      <c r="E107" s="41" t="e">
        <f t="shared" si="8"/>
        <v>#NUM!</v>
      </c>
      <c r="F107" s="41" t="e">
        <f t="shared" si="9"/>
        <v>#NUM!</v>
      </c>
    </row>
    <row r="108" spans="1:8" x14ac:dyDescent="0.55000000000000004">
      <c r="A108" s="39">
        <v>96</v>
      </c>
      <c r="B108" s="40">
        <f t="shared" si="5"/>
        <v>48153</v>
      </c>
      <c r="C108" s="41">
        <f t="shared" si="6"/>
        <v>16723.612511883202</v>
      </c>
      <c r="D108" s="41" t="e">
        <f t="shared" si="7"/>
        <v>#NUM!</v>
      </c>
      <c r="E108" s="41" t="e">
        <f t="shared" si="8"/>
        <v>#NUM!</v>
      </c>
      <c r="F108" s="41" t="e">
        <f t="shared" si="9"/>
        <v>#NUM!</v>
      </c>
    </row>
    <row r="109" spans="1:8" x14ac:dyDescent="0.55000000000000004">
      <c r="A109" s="39">
        <v>97</v>
      </c>
      <c r="B109" s="40">
        <f t="shared" si="5"/>
        <v>48183</v>
      </c>
      <c r="C109" s="41">
        <f t="shared" si="6"/>
        <v>16723.612511883202</v>
      </c>
      <c r="D109" s="41" t="e">
        <f t="shared" si="7"/>
        <v>#NUM!</v>
      </c>
      <c r="E109" s="41" t="e">
        <f t="shared" si="8"/>
        <v>#NUM!</v>
      </c>
      <c r="F109" s="41" t="e">
        <f t="shared" si="9"/>
        <v>#NUM!</v>
      </c>
    </row>
    <row r="110" spans="1:8" x14ac:dyDescent="0.55000000000000004">
      <c r="A110" s="39">
        <v>98</v>
      </c>
      <c r="B110" s="40">
        <f t="shared" si="5"/>
        <v>48214</v>
      </c>
      <c r="C110" s="41">
        <f t="shared" si="6"/>
        <v>16723.612511883202</v>
      </c>
      <c r="D110" s="41" t="e">
        <f t="shared" si="7"/>
        <v>#NUM!</v>
      </c>
      <c r="E110" s="41" t="e">
        <f t="shared" si="8"/>
        <v>#NUM!</v>
      </c>
      <c r="F110" s="41" t="e">
        <f t="shared" si="9"/>
        <v>#NUM!</v>
      </c>
    </row>
    <row r="111" spans="1:8" x14ac:dyDescent="0.55000000000000004">
      <c r="A111" s="39">
        <v>99</v>
      </c>
      <c r="B111" s="40">
        <f t="shared" si="5"/>
        <v>48245</v>
      </c>
      <c r="C111" s="41">
        <f t="shared" si="6"/>
        <v>16723.612511883202</v>
      </c>
      <c r="D111" s="41" t="e">
        <f t="shared" si="7"/>
        <v>#NUM!</v>
      </c>
      <c r="E111" s="41" t="e">
        <f t="shared" si="8"/>
        <v>#NUM!</v>
      </c>
      <c r="F111" s="41" t="e">
        <f t="shared" si="9"/>
        <v>#NUM!</v>
      </c>
    </row>
    <row r="112" spans="1:8" x14ac:dyDescent="0.55000000000000004">
      <c r="A112" s="39">
        <v>100</v>
      </c>
      <c r="B112" s="40">
        <f t="shared" si="5"/>
        <v>48274</v>
      </c>
      <c r="C112" s="41">
        <f t="shared" si="6"/>
        <v>16723.612511883202</v>
      </c>
      <c r="D112" s="41" t="e">
        <f t="shared" si="7"/>
        <v>#NUM!</v>
      </c>
      <c r="E112" s="41" t="e">
        <f t="shared" si="8"/>
        <v>#NUM!</v>
      </c>
      <c r="F112" s="41" t="e">
        <f t="shared" si="9"/>
        <v>#NUM!</v>
      </c>
    </row>
    <row r="113" spans="1:8" x14ac:dyDescent="0.55000000000000004">
      <c r="A113" s="39">
        <v>101</v>
      </c>
      <c r="B113" s="40">
        <f t="shared" si="5"/>
        <v>48305</v>
      </c>
      <c r="C113" s="41">
        <f t="shared" si="6"/>
        <v>16723.612511883202</v>
      </c>
      <c r="D113" s="41" t="e">
        <f t="shared" si="7"/>
        <v>#NUM!</v>
      </c>
      <c r="E113" s="41" t="e">
        <f t="shared" si="8"/>
        <v>#NUM!</v>
      </c>
      <c r="F113" s="41" t="e">
        <f t="shared" si="9"/>
        <v>#NUM!</v>
      </c>
    </row>
    <row r="114" spans="1:8" x14ac:dyDescent="0.55000000000000004">
      <c r="A114" s="39">
        <v>102</v>
      </c>
      <c r="B114" s="40">
        <f t="shared" si="5"/>
        <v>48335</v>
      </c>
      <c r="C114" s="41">
        <f t="shared" si="6"/>
        <v>16723.612511883202</v>
      </c>
      <c r="D114" s="41" t="e">
        <f t="shared" si="7"/>
        <v>#NUM!</v>
      </c>
      <c r="E114" s="41" t="e">
        <f t="shared" si="8"/>
        <v>#NUM!</v>
      </c>
      <c r="F114" s="41" t="e">
        <f t="shared" si="9"/>
        <v>#NUM!</v>
      </c>
    </row>
    <row r="115" spans="1:8" x14ac:dyDescent="0.55000000000000004">
      <c r="A115" s="39">
        <v>103</v>
      </c>
      <c r="B115" s="40">
        <f t="shared" si="5"/>
        <v>48366</v>
      </c>
      <c r="C115" s="41">
        <f t="shared" si="6"/>
        <v>16723.612511883202</v>
      </c>
      <c r="D115" s="41" t="e">
        <f t="shared" si="7"/>
        <v>#NUM!</v>
      </c>
      <c r="E115" s="41" t="e">
        <f t="shared" si="8"/>
        <v>#NUM!</v>
      </c>
      <c r="F115" s="41" t="e">
        <f t="shared" si="9"/>
        <v>#NUM!</v>
      </c>
    </row>
    <row r="116" spans="1:8" x14ac:dyDescent="0.55000000000000004">
      <c r="A116" s="39">
        <v>104</v>
      </c>
      <c r="B116" s="40">
        <f t="shared" si="5"/>
        <v>48396</v>
      </c>
      <c r="C116" s="41">
        <f t="shared" si="6"/>
        <v>16723.612511883202</v>
      </c>
      <c r="D116" s="41" t="e">
        <f t="shared" si="7"/>
        <v>#NUM!</v>
      </c>
      <c r="E116" s="41" t="e">
        <f t="shared" si="8"/>
        <v>#NUM!</v>
      </c>
      <c r="F116" s="41" t="e">
        <f t="shared" si="9"/>
        <v>#NUM!</v>
      </c>
      <c r="H116" s="38" t="e">
        <f>SUM(E105:E116)</f>
        <v>#NUM!</v>
      </c>
    </row>
    <row r="117" spans="1:8" x14ac:dyDescent="0.55000000000000004">
      <c r="A117" s="39">
        <v>105</v>
      </c>
      <c r="B117" s="40">
        <f t="shared" si="5"/>
        <v>48427</v>
      </c>
      <c r="C117" s="41">
        <f t="shared" si="6"/>
        <v>16723.612511883202</v>
      </c>
      <c r="D117" s="41" t="e">
        <f t="shared" si="7"/>
        <v>#NUM!</v>
      </c>
      <c r="E117" s="41" t="e">
        <f t="shared" si="8"/>
        <v>#NUM!</v>
      </c>
      <c r="F117" s="41" t="e">
        <f t="shared" si="9"/>
        <v>#NUM!</v>
      </c>
    </row>
    <row r="118" spans="1:8" x14ac:dyDescent="0.55000000000000004">
      <c r="A118" s="39">
        <v>106</v>
      </c>
      <c r="B118" s="40">
        <f t="shared" si="5"/>
        <v>48458</v>
      </c>
      <c r="C118" s="41">
        <f t="shared" si="6"/>
        <v>16723.612511883202</v>
      </c>
      <c r="D118" s="41" t="e">
        <f t="shared" si="7"/>
        <v>#NUM!</v>
      </c>
      <c r="E118" s="41" t="e">
        <f t="shared" si="8"/>
        <v>#NUM!</v>
      </c>
      <c r="F118" s="41" t="e">
        <f t="shared" si="9"/>
        <v>#NUM!</v>
      </c>
    </row>
    <row r="119" spans="1:8" x14ac:dyDescent="0.55000000000000004">
      <c r="A119" s="39">
        <v>107</v>
      </c>
      <c r="B119" s="40">
        <f t="shared" si="5"/>
        <v>48488</v>
      </c>
      <c r="C119" s="41">
        <f t="shared" si="6"/>
        <v>16723.612511883202</v>
      </c>
      <c r="D119" s="41" t="e">
        <f t="shared" si="7"/>
        <v>#NUM!</v>
      </c>
      <c r="E119" s="41" t="e">
        <f t="shared" si="8"/>
        <v>#NUM!</v>
      </c>
      <c r="F119" s="41" t="e">
        <f t="shared" si="9"/>
        <v>#NUM!</v>
      </c>
    </row>
    <row r="120" spans="1:8" x14ac:dyDescent="0.55000000000000004">
      <c r="A120" s="39">
        <v>108</v>
      </c>
      <c r="B120" s="40">
        <f t="shared" si="5"/>
        <v>48519</v>
      </c>
      <c r="C120" s="41">
        <f t="shared" si="6"/>
        <v>16723.612511883202</v>
      </c>
      <c r="D120" s="41" t="e">
        <f t="shared" si="7"/>
        <v>#NUM!</v>
      </c>
      <c r="E120" s="41" t="e">
        <f t="shared" si="8"/>
        <v>#NUM!</v>
      </c>
      <c r="F120" s="41" t="e">
        <f t="shared" si="9"/>
        <v>#NUM!</v>
      </c>
    </row>
    <row r="121" spans="1:8" x14ac:dyDescent="0.55000000000000004">
      <c r="A121" s="39">
        <v>109</v>
      </c>
      <c r="B121" s="40">
        <f t="shared" si="5"/>
        <v>48549</v>
      </c>
      <c r="C121" s="41">
        <f t="shared" si="6"/>
        <v>16723.612511883202</v>
      </c>
      <c r="D121" s="41" t="e">
        <f t="shared" si="7"/>
        <v>#NUM!</v>
      </c>
      <c r="E121" s="41" t="e">
        <f t="shared" si="8"/>
        <v>#NUM!</v>
      </c>
      <c r="F121" s="41" t="e">
        <f t="shared" si="9"/>
        <v>#NUM!</v>
      </c>
    </row>
    <row r="122" spans="1:8" x14ac:dyDescent="0.55000000000000004">
      <c r="A122" s="39">
        <v>110</v>
      </c>
      <c r="B122" s="40">
        <f t="shared" si="5"/>
        <v>48580</v>
      </c>
      <c r="C122" s="41">
        <f t="shared" si="6"/>
        <v>16723.612511883202</v>
      </c>
      <c r="D122" s="41" t="e">
        <f t="shared" si="7"/>
        <v>#NUM!</v>
      </c>
      <c r="E122" s="41" t="e">
        <f t="shared" si="8"/>
        <v>#NUM!</v>
      </c>
      <c r="F122" s="41" t="e">
        <f t="shared" si="9"/>
        <v>#NUM!</v>
      </c>
    </row>
    <row r="123" spans="1:8" x14ac:dyDescent="0.55000000000000004">
      <c r="A123" s="39">
        <v>111</v>
      </c>
      <c r="B123" s="40">
        <f t="shared" si="5"/>
        <v>48611</v>
      </c>
      <c r="C123" s="41">
        <f t="shared" si="6"/>
        <v>16723.612511883202</v>
      </c>
      <c r="D123" s="41" t="e">
        <f t="shared" si="7"/>
        <v>#NUM!</v>
      </c>
      <c r="E123" s="41" t="e">
        <f t="shared" si="8"/>
        <v>#NUM!</v>
      </c>
      <c r="F123" s="41" t="e">
        <f t="shared" si="9"/>
        <v>#NUM!</v>
      </c>
    </row>
    <row r="124" spans="1:8" x14ac:dyDescent="0.55000000000000004">
      <c r="A124" s="39">
        <v>112</v>
      </c>
      <c r="B124" s="40">
        <f t="shared" si="5"/>
        <v>48639</v>
      </c>
      <c r="C124" s="41">
        <f t="shared" si="6"/>
        <v>16723.612511883202</v>
      </c>
      <c r="D124" s="41" t="e">
        <f t="shared" si="7"/>
        <v>#NUM!</v>
      </c>
      <c r="E124" s="41" t="e">
        <f t="shared" si="8"/>
        <v>#NUM!</v>
      </c>
      <c r="F124" s="41" t="e">
        <f t="shared" si="9"/>
        <v>#NUM!</v>
      </c>
    </row>
    <row r="125" spans="1:8" x14ac:dyDescent="0.55000000000000004">
      <c r="A125" s="39">
        <v>113</v>
      </c>
      <c r="B125" s="40">
        <f t="shared" si="5"/>
        <v>48670</v>
      </c>
      <c r="C125" s="41">
        <f t="shared" si="6"/>
        <v>16723.612511883202</v>
      </c>
      <c r="D125" s="41" t="e">
        <f t="shared" si="7"/>
        <v>#NUM!</v>
      </c>
      <c r="E125" s="41" t="e">
        <f t="shared" si="8"/>
        <v>#NUM!</v>
      </c>
      <c r="F125" s="41" t="e">
        <f t="shared" si="9"/>
        <v>#NUM!</v>
      </c>
    </row>
    <row r="126" spans="1:8" x14ac:dyDescent="0.55000000000000004">
      <c r="A126" s="39">
        <v>114</v>
      </c>
      <c r="B126" s="40">
        <f t="shared" si="5"/>
        <v>48700</v>
      </c>
      <c r="C126" s="41">
        <f t="shared" si="6"/>
        <v>16723.612511883202</v>
      </c>
      <c r="D126" s="41" t="e">
        <f t="shared" si="7"/>
        <v>#NUM!</v>
      </c>
      <c r="E126" s="41" t="e">
        <f t="shared" si="8"/>
        <v>#NUM!</v>
      </c>
      <c r="F126" s="41" t="e">
        <f t="shared" si="9"/>
        <v>#NUM!</v>
      </c>
    </row>
    <row r="127" spans="1:8" x14ac:dyDescent="0.55000000000000004">
      <c r="A127" s="39">
        <v>115</v>
      </c>
      <c r="B127" s="40">
        <f t="shared" si="5"/>
        <v>48731</v>
      </c>
      <c r="C127" s="41">
        <f t="shared" si="6"/>
        <v>16723.612511883202</v>
      </c>
      <c r="D127" s="41" t="e">
        <f t="shared" si="7"/>
        <v>#NUM!</v>
      </c>
      <c r="E127" s="41" t="e">
        <f t="shared" si="8"/>
        <v>#NUM!</v>
      </c>
      <c r="F127" s="41" t="e">
        <f t="shared" si="9"/>
        <v>#NUM!</v>
      </c>
    </row>
    <row r="128" spans="1:8" x14ac:dyDescent="0.55000000000000004">
      <c r="A128" s="39">
        <v>116</v>
      </c>
      <c r="B128" s="40">
        <f t="shared" si="5"/>
        <v>48761</v>
      </c>
      <c r="C128" s="41">
        <f t="shared" si="6"/>
        <v>16723.612511883202</v>
      </c>
      <c r="D128" s="41" t="e">
        <f t="shared" si="7"/>
        <v>#NUM!</v>
      </c>
      <c r="E128" s="41" t="e">
        <f t="shared" si="8"/>
        <v>#NUM!</v>
      </c>
      <c r="F128" s="41" t="e">
        <f t="shared" si="9"/>
        <v>#NUM!</v>
      </c>
    </row>
    <row r="129" spans="1:6" x14ac:dyDescent="0.55000000000000004">
      <c r="A129" s="39">
        <v>117</v>
      </c>
      <c r="B129" s="40">
        <f t="shared" si="5"/>
        <v>48792</v>
      </c>
      <c r="C129" s="41">
        <f t="shared" si="6"/>
        <v>16723.612511883202</v>
      </c>
      <c r="D129" s="41" t="e">
        <f t="shared" si="7"/>
        <v>#NUM!</v>
      </c>
      <c r="E129" s="41" t="e">
        <f t="shared" si="8"/>
        <v>#NUM!</v>
      </c>
      <c r="F129" s="41" t="e">
        <f t="shared" si="9"/>
        <v>#NUM!</v>
      </c>
    </row>
    <row r="130" spans="1:6" x14ac:dyDescent="0.55000000000000004">
      <c r="A130" s="39">
        <v>118</v>
      </c>
      <c r="B130" s="40">
        <f t="shared" si="5"/>
        <v>48823</v>
      </c>
      <c r="C130" s="41">
        <f t="shared" si="6"/>
        <v>16723.612511883202</v>
      </c>
      <c r="D130" s="41" t="e">
        <f t="shared" si="7"/>
        <v>#NUM!</v>
      </c>
      <c r="E130" s="41" t="e">
        <f t="shared" si="8"/>
        <v>#NUM!</v>
      </c>
      <c r="F130" s="41" t="e">
        <f t="shared" si="9"/>
        <v>#NUM!</v>
      </c>
    </row>
    <row r="131" spans="1:6" x14ac:dyDescent="0.55000000000000004">
      <c r="A131" s="39">
        <v>119</v>
      </c>
      <c r="B131" s="40">
        <f t="shared" si="5"/>
        <v>48853</v>
      </c>
      <c r="C131" s="41">
        <f t="shared" si="6"/>
        <v>16723.612511883202</v>
      </c>
      <c r="D131" s="41" t="e">
        <f t="shared" si="7"/>
        <v>#NUM!</v>
      </c>
      <c r="E131" s="41" t="e">
        <f t="shared" si="8"/>
        <v>#NUM!</v>
      </c>
      <c r="F131" s="41" t="e">
        <f t="shared" si="9"/>
        <v>#NUM!</v>
      </c>
    </row>
    <row r="132" spans="1:6" x14ac:dyDescent="0.55000000000000004">
      <c r="A132" s="39">
        <v>120</v>
      </c>
      <c r="B132" s="40">
        <f t="shared" si="5"/>
        <v>48884</v>
      </c>
      <c r="C132" s="41">
        <f t="shared" si="6"/>
        <v>16723.612511883202</v>
      </c>
      <c r="D132" s="41" t="e">
        <f t="shared" si="7"/>
        <v>#NUM!</v>
      </c>
      <c r="E132" s="41" t="e">
        <f t="shared" si="8"/>
        <v>#NUM!</v>
      </c>
      <c r="F132" s="41" t="e">
        <f t="shared" si="9"/>
        <v>#NUM!</v>
      </c>
    </row>
    <row r="133" spans="1:6" x14ac:dyDescent="0.55000000000000004">
      <c r="A133" s="39">
        <v>121</v>
      </c>
      <c r="B133" s="40">
        <f t="shared" si="5"/>
        <v>48914</v>
      </c>
      <c r="C133" s="41">
        <f t="shared" si="6"/>
        <v>16723.612511883202</v>
      </c>
      <c r="D133" s="41" t="e">
        <f t="shared" si="7"/>
        <v>#NUM!</v>
      </c>
      <c r="E133" s="41" t="e">
        <f t="shared" si="8"/>
        <v>#NUM!</v>
      </c>
      <c r="F133" s="41" t="e">
        <f t="shared" si="9"/>
        <v>#NUM!</v>
      </c>
    </row>
    <row r="134" spans="1:6" x14ac:dyDescent="0.55000000000000004">
      <c r="A134" s="39">
        <v>122</v>
      </c>
      <c r="B134" s="40">
        <f t="shared" si="5"/>
        <v>48945</v>
      </c>
      <c r="C134" s="41">
        <f t="shared" si="6"/>
        <v>16723.612511883202</v>
      </c>
      <c r="D134" s="41" t="e">
        <f t="shared" si="7"/>
        <v>#NUM!</v>
      </c>
      <c r="E134" s="41" t="e">
        <f t="shared" si="8"/>
        <v>#NUM!</v>
      </c>
      <c r="F134" s="41" t="e">
        <f t="shared" si="9"/>
        <v>#NUM!</v>
      </c>
    </row>
    <row r="135" spans="1:6" x14ac:dyDescent="0.55000000000000004">
      <c r="A135" s="39">
        <v>123</v>
      </c>
      <c r="B135" s="40">
        <f t="shared" si="5"/>
        <v>48976</v>
      </c>
      <c r="C135" s="41">
        <f t="shared" si="6"/>
        <v>16723.612511883202</v>
      </c>
      <c r="D135" s="41" t="e">
        <f t="shared" si="7"/>
        <v>#NUM!</v>
      </c>
      <c r="E135" s="41" t="e">
        <f t="shared" si="8"/>
        <v>#NUM!</v>
      </c>
      <c r="F135" s="41" t="e">
        <f t="shared" si="9"/>
        <v>#NUM!</v>
      </c>
    </row>
    <row r="136" spans="1:6" x14ac:dyDescent="0.55000000000000004">
      <c r="A136" s="39">
        <v>124</v>
      </c>
      <c r="B136" s="40">
        <f t="shared" si="5"/>
        <v>49004</v>
      </c>
      <c r="C136" s="41">
        <f t="shared" si="6"/>
        <v>16723.612511883202</v>
      </c>
      <c r="D136" s="41" t="e">
        <f t="shared" si="7"/>
        <v>#NUM!</v>
      </c>
      <c r="E136" s="41" t="e">
        <f t="shared" si="8"/>
        <v>#NUM!</v>
      </c>
      <c r="F136" s="41" t="e">
        <f t="shared" si="9"/>
        <v>#NUM!</v>
      </c>
    </row>
    <row r="137" spans="1:6" x14ac:dyDescent="0.55000000000000004">
      <c r="A137" s="39">
        <v>125</v>
      </c>
      <c r="B137" s="40">
        <f t="shared" si="5"/>
        <v>49035</v>
      </c>
      <c r="C137" s="41">
        <f t="shared" si="6"/>
        <v>16723.612511883202</v>
      </c>
      <c r="D137" s="41" t="e">
        <f t="shared" si="7"/>
        <v>#NUM!</v>
      </c>
      <c r="E137" s="41" t="e">
        <f t="shared" si="8"/>
        <v>#NUM!</v>
      </c>
      <c r="F137" s="41" t="e">
        <f t="shared" si="9"/>
        <v>#NUM!</v>
      </c>
    </row>
    <row r="138" spans="1:6" x14ac:dyDescent="0.55000000000000004">
      <c r="A138" s="39">
        <v>126</v>
      </c>
      <c r="B138" s="40">
        <f t="shared" si="5"/>
        <v>49065</v>
      </c>
      <c r="C138" s="41">
        <f t="shared" si="6"/>
        <v>16723.612511883202</v>
      </c>
      <c r="D138" s="41" t="e">
        <f t="shared" si="7"/>
        <v>#NUM!</v>
      </c>
      <c r="E138" s="41" t="e">
        <f t="shared" si="8"/>
        <v>#NUM!</v>
      </c>
      <c r="F138" s="41" t="e">
        <f t="shared" si="9"/>
        <v>#NUM!</v>
      </c>
    </row>
    <row r="139" spans="1:6" x14ac:dyDescent="0.55000000000000004">
      <c r="A139" s="39">
        <v>127</v>
      </c>
      <c r="B139" s="40">
        <f t="shared" si="5"/>
        <v>49096</v>
      </c>
      <c r="C139" s="41">
        <f t="shared" si="6"/>
        <v>16723.612511883202</v>
      </c>
      <c r="D139" s="41" t="e">
        <f t="shared" si="7"/>
        <v>#NUM!</v>
      </c>
      <c r="E139" s="41" t="e">
        <f t="shared" si="8"/>
        <v>#NUM!</v>
      </c>
      <c r="F139" s="41" t="e">
        <f t="shared" si="9"/>
        <v>#NUM!</v>
      </c>
    </row>
    <row r="140" spans="1:6" x14ac:dyDescent="0.55000000000000004">
      <c r="A140" s="39">
        <v>128</v>
      </c>
      <c r="B140" s="40">
        <f t="shared" si="5"/>
        <v>49126</v>
      </c>
      <c r="C140" s="41">
        <f t="shared" si="6"/>
        <v>16723.612511883202</v>
      </c>
      <c r="D140" s="41" t="e">
        <f t="shared" si="7"/>
        <v>#NUM!</v>
      </c>
      <c r="E140" s="41" t="e">
        <f t="shared" si="8"/>
        <v>#NUM!</v>
      </c>
      <c r="F140" s="41" t="e">
        <f t="shared" si="9"/>
        <v>#NUM!</v>
      </c>
    </row>
    <row r="141" spans="1:6" x14ac:dyDescent="0.55000000000000004">
      <c r="A141" s="39">
        <v>129</v>
      </c>
      <c r="B141" s="40">
        <f t="shared" si="5"/>
        <v>49157</v>
      </c>
      <c r="C141" s="41">
        <f t="shared" si="6"/>
        <v>16723.612511883202</v>
      </c>
      <c r="D141" s="41" t="e">
        <f t="shared" si="7"/>
        <v>#NUM!</v>
      </c>
      <c r="E141" s="41" t="e">
        <f t="shared" si="8"/>
        <v>#NUM!</v>
      </c>
      <c r="F141" s="41" t="e">
        <f t="shared" si="9"/>
        <v>#NUM!</v>
      </c>
    </row>
    <row r="142" spans="1:6" x14ac:dyDescent="0.55000000000000004">
      <c r="A142" s="39">
        <v>130</v>
      </c>
      <c r="B142" s="40">
        <f t="shared" ref="B142:B192" si="10">EDATE(B141,1)</f>
        <v>49188</v>
      </c>
      <c r="C142" s="41">
        <f t="shared" ref="C142:C192" si="11">-PMT($C$4/12,$C$6,$C$3)</f>
        <v>16723.612511883202</v>
      </c>
      <c r="D142" s="41" t="e">
        <f t="shared" ref="D142:D192" si="12">-PPMT($C$4/12,A142,$C$6,$C$3)</f>
        <v>#NUM!</v>
      </c>
      <c r="E142" s="41" t="e">
        <f t="shared" ref="E142:E192" si="13">-IPMT($C$4/12,A142,$C$6,$C$3)</f>
        <v>#NUM!</v>
      </c>
      <c r="F142" s="41" t="e">
        <f t="shared" ref="F142:F192" si="14">F141-D142</f>
        <v>#NUM!</v>
      </c>
    </row>
    <row r="143" spans="1:6" x14ac:dyDescent="0.55000000000000004">
      <c r="A143" s="39">
        <v>131</v>
      </c>
      <c r="B143" s="40">
        <f t="shared" si="10"/>
        <v>49218</v>
      </c>
      <c r="C143" s="41">
        <f t="shared" si="11"/>
        <v>16723.612511883202</v>
      </c>
      <c r="D143" s="41" t="e">
        <f t="shared" si="12"/>
        <v>#NUM!</v>
      </c>
      <c r="E143" s="41" t="e">
        <f t="shared" si="13"/>
        <v>#NUM!</v>
      </c>
      <c r="F143" s="41" t="e">
        <f t="shared" si="14"/>
        <v>#NUM!</v>
      </c>
    </row>
    <row r="144" spans="1:6" x14ac:dyDescent="0.55000000000000004">
      <c r="A144" s="39">
        <v>132</v>
      </c>
      <c r="B144" s="40">
        <f t="shared" si="10"/>
        <v>49249</v>
      </c>
      <c r="C144" s="41">
        <f t="shared" si="11"/>
        <v>16723.612511883202</v>
      </c>
      <c r="D144" s="41" t="e">
        <f t="shared" si="12"/>
        <v>#NUM!</v>
      </c>
      <c r="E144" s="41" t="e">
        <f t="shared" si="13"/>
        <v>#NUM!</v>
      </c>
      <c r="F144" s="41" t="e">
        <f t="shared" si="14"/>
        <v>#NUM!</v>
      </c>
    </row>
    <row r="145" spans="1:6" x14ac:dyDescent="0.55000000000000004">
      <c r="A145" s="39">
        <v>133</v>
      </c>
      <c r="B145" s="40">
        <f t="shared" si="10"/>
        <v>49279</v>
      </c>
      <c r="C145" s="41">
        <f t="shared" si="11"/>
        <v>16723.612511883202</v>
      </c>
      <c r="D145" s="41" t="e">
        <f t="shared" si="12"/>
        <v>#NUM!</v>
      </c>
      <c r="E145" s="41" t="e">
        <f t="shared" si="13"/>
        <v>#NUM!</v>
      </c>
      <c r="F145" s="41" t="e">
        <f t="shared" si="14"/>
        <v>#NUM!</v>
      </c>
    </row>
    <row r="146" spans="1:6" x14ac:dyDescent="0.55000000000000004">
      <c r="A146" s="39">
        <v>134</v>
      </c>
      <c r="B146" s="40">
        <f t="shared" si="10"/>
        <v>49310</v>
      </c>
      <c r="C146" s="41">
        <f t="shared" si="11"/>
        <v>16723.612511883202</v>
      </c>
      <c r="D146" s="41" t="e">
        <f t="shared" si="12"/>
        <v>#NUM!</v>
      </c>
      <c r="E146" s="41" t="e">
        <f t="shared" si="13"/>
        <v>#NUM!</v>
      </c>
      <c r="F146" s="41" t="e">
        <f t="shared" si="14"/>
        <v>#NUM!</v>
      </c>
    </row>
    <row r="147" spans="1:6" x14ac:dyDescent="0.55000000000000004">
      <c r="A147" s="39">
        <v>135</v>
      </c>
      <c r="B147" s="40">
        <f t="shared" si="10"/>
        <v>49341</v>
      </c>
      <c r="C147" s="41">
        <f t="shared" si="11"/>
        <v>16723.612511883202</v>
      </c>
      <c r="D147" s="41" t="e">
        <f t="shared" si="12"/>
        <v>#NUM!</v>
      </c>
      <c r="E147" s="41" t="e">
        <f t="shared" si="13"/>
        <v>#NUM!</v>
      </c>
      <c r="F147" s="41" t="e">
        <f t="shared" si="14"/>
        <v>#NUM!</v>
      </c>
    </row>
    <row r="148" spans="1:6" x14ac:dyDescent="0.55000000000000004">
      <c r="A148" s="39">
        <v>136</v>
      </c>
      <c r="B148" s="40">
        <f t="shared" si="10"/>
        <v>49369</v>
      </c>
      <c r="C148" s="41">
        <f t="shared" si="11"/>
        <v>16723.612511883202</v>
      </c>
      <c r="D148" s="41" t="e">
        <f t="shared" si="12"/>
        <v>#NUM!</v>
      </c>
      <c r="E148" s="41" t="e">
        <f t="shared" si="13"/>
        <v>#NUM!</v>
      </c>
      <c r="F148" s="41" t="e">
        <f t="shared" si="14"/>
        <v>#NUM!</v>
      </c>
    </row>
    <row r="149" spans="1:6" x14ac:dyDescent="0.55000000000000004">
      <c r="A149" s="39">
        <v>137</v>
      </c>
      <c r="B149" s="40">
        <f t="shared" si="10"/>
        <v>49400</v>
      </c>
      <c r="C149" s="41">
        <f t="shared" si="11"/>
        <v>16723.612511883202</v>
      </c>
      <c r="D149" s="41" t="e">
        <f t="shared" si="12"/>
        <v>#NUM!</v>
      </c>
      <c r="E149" s="41" t="e">
        <f t="shared" si="13"/>
        <v>#NUM!</v>
      </c>
      <c r="F149" s="41" t="e">
        <f t="shared" si="14"/>
        <v>#NUM!</v>
      </c>
    </row>
    <row r="150" spans="1:6" x14ac:dyDescent="0.55000000000000004">
      <c r="A150" s="39">
        <v>138</v>
      </c>
      <c r="B150" s="40">
        <f t="shared" si="10"/>
        <v>49430</v>
      </c>
      <c r="C150" s="41">
        <f t="shared" si="11"/>
        <v>16723.612511883202</v>
      </c>
      <c r="D150" s="41" t="e">
        <f t="shared" si="12"/>
        <v>#NUM!</v>
      </c>
      <c r="E150" s="41" t="e">
        <f t="shared" si="13"/>
        <v>#NUM!</v>
      </c>
      <c r="F150" s="41" t="e">
        <f t="shared" si="14"/>
        <v>#NUM!</v>
      </c>
    </row>
    <row r="151" spans="1:6" x14ac:dyDescent="0.55000000000000004">
      <c r="A151" s="39">
        <v>139</v>
      </c>
      <c r="B151" s="40">
        <f t="shared" si="10"/>
        <v>49461</v>
      </c>
      <c r="C151" s="41">
        <f t="shared" si="11"/>
        <v>16723.612511883202</v>
      </c>
      <c r="D151" s="41" t="e">
        <f t="shared" si="12"/>
        <v>#NUM!</v>
      </c>
      <c r="E151" s="41" t="e">
        <f t="shared" si="13"/>
        <v>#NUM!</v>
      </c>
      <c r="F151" s="41" t="e">
        <f t="shared" si="14"/>
        <v>#NUM!</v>
      </c>
    </row>
    <row r="152" spans="1:6" x14ac:dyDescent="0.55000000000000004">
      <c r="A152" s="39">
        <v>140</v>
      </c>
      <c r="B152" s="40">
        <f t="shared" si="10"/>
        <v>49491</v>
      </c>
      <c r="C152" s="41">
        <f t="shared" si="11"/>
        <v>16723.612511883202</v>
      </c>
      <c r="D152" s="41" t="e">
        <f t="shared" si="12"/>
        <v>#NUM!</v>
      </c>
      <c r="E152" s="41" t="e">
        <f t="shared" si="13"/>
        <v>#NUM!</v>
      </c>
      <c r="F152" s="41" t="e">
        <f t="shared" si="14"/>
        <v>#NUM!</v>
      </c>
    </row>
    <row r="153" spans="1:6" x14ac:dyDescent="0.55000000000000004">
      <c r="A153" s="39">
        <v>141</v>
      </c>
      <c r="B153" s="40">
        <f t="shared" si="10"/>
        <v>49522</v>
      </c>
      <c r="C153" s="41">
        <f t="shared" si="11"/>
        <v>16723.612511883202</v>
      </c>
      <c r="D153" s="41" t="e">
        <f t="shared" si="12"/>
        <v>#NUM!</v>
      </c>
      <c r="E153" s="41" t="e">
        <f t="shared" si="13"/>
        <v>#NUM!</v>
      </c>
      <c r="F153" s="41" t="e">
        <f t="shared" si="14"/>
        <v>#NUM!</v>
      </c>
    </row>
    <row r="154" spans="1:6" x14ac:dyDescent="0.55000000000000004">
      <c r="A154" s="39">
        <v>142</v>
      </c>
      <c r="B154" s="40">
        <f t="shared" si="10"/>
        <v>49553</v>
      </c>
      <c r="C154" s="41">
        <f t="shared" si="11"/>
        <v>16723.612511883202</v>
      </c>
      <c r="D154" s="41" t="e">
        <f t="shared" si="12"/>
        <v>#NUM!</v>
      </c>
      <c r="E154" s="41" t="e">
        <f t="shared" si="13"/>
        <v>#NUM!</v>
      </c>
      <c r="F154" s="41" t="e">
        <f t="shared" si="14"/>
        <v>#NUM!</v>
      </c>
    </row>
    <row r="155" spans="1:6" x14ac:dyDescent="0.55000000000000004">
      <c r="A155" s="39">
        <v>143</v>
      </c>
      <c r="B155" s="40">
        <f t="shared" si="10"/>
        <v>49583</v>
      </c>
      <c r="C155" s="41">
        <f t="shared" si="11"/>
        <v>16723.612511883202</v>
      </c>
      <c r="D155" s="41" t="e">
        <f t="shared" si="12"/>
        <v>#NUM!</v>
      </c>
      <c r="E155" s="41" t="e">
        <f t="shared" si="13"/>
        <v>#NUM!</v>
      </c>
      <c r="F155" s="41" t="e">
        <f t="shared" si="14"/>
        <v>#NUM!</v>
      </c>
    </row>
    <row r="156" spans="1:6" x14ac:dyDescent="0.55000000000000004">
      <c r="A156" s="39">
        <v>144</v>
      </c>
      <c r="B156" s="40">
        <f t="shared" si="10"/>
        <v>49614</v>
      </c>
      <c r="C156" s="41">
        <f t="shared" si="11"/>
        <v>16723.612511883202</v>
      </c>
      <c r="D156" s="41" t="e">
        <f t="shared" si="12"/>
        <v>#NUM!</v>
      </c>
      <c r="E156" s="41" t="e">
        <f t="shared" si="13"/>
        <v>#NUM!</v>
      </c>
      <c r="F156" s="41" t="e">
        <f t="shared" si="14"/>
        <v>#NUM!</v>
      </c>
    </row>
    <row r="157" spans="1:6" x14ac:dyDescent="0.55000000000000004">
      <c r="A157" s="39">
        <v>145</v>
      </c>
      <c r="B157" s="40">
        <f t="shared" si="10"/>
        <v>49644</v>
      </c>
      <c r="C157" s="41">
        <f t="shared" si="11"/>
        <v>16723.612511883202</v>
      </c>
      <c r="D157" s="41" t="e">
        <f t="shared" si="12"/>
        <v>#NUM!</v>
      </c>
      <c r="E157" s="41" t="e">
        <f t="shared" si="13"/>
        <v>#NUM!</v>
      </c>
      <c r="F157" s="41" t="e">
        <f t="shared" si="14"/>
        <v>#NUM!</v>
      </c>
    </row>
    <row r="158" spans="1:6" x14ac:dyDescent="0.55000000000000004">
      <c r="A158" s="39">
        <v>146</v>
      </c>
      <c r="B158" s="40">
        <f t="shared" si="10"/>
        <v>49675</v>
      </c>
      <c r="C158" s="41">
        <f t="shared" si="11"/>
        <v>16723.612511883202</v>
      </c>
      <c r="D158" s="41" t="e">
        <f t="shared" si="12"/>
        <v>#NUM!</v>
      </c>
      <c r="E158" s="41" t="e">
        <f t="shared" si="13"/>
        <v>#NUM!</v>
      </c>
      <c r="F158" s="41" t="e">
        <f t="shared" si="14"/>
        <v>#NUM!</v>
      </c>
    </row>
    <row r="159" spans="1:6" x14ac:dyDescent="0.55000000000000004">
      <c r="A159" s="39">
        <v>147</v>
      </c>
      <c r="B159" s="40">
        <f t="shared" si="10"/>
        <v>49706</v>
      </c>
      <c r="C159" s="41">
        <f t="shared" si="11"/>
        <v>16723.612511883202</v>
      </c>
      <c r="D159" s="41" t="e">
        <f t="shared" si="12"/>
        <v>#NUM!</v>
      </c>
      <c r="E159" s="41" t="e">
        <f t="shared" si="13"/>
        <v>#NUM!</v>
      </c>
      <c r="F159" s="41" t="e">
        <f t="shared" si="14"/>
        <v>#NUM!</v>
      </c>
    </row>
    <row r="160" spans="1:6" x14ac:dyDescent="0.55000000000000004">
      <c r="A160" s="39">
        <v>148</v>
      </c>
      <c r="B160" s="40">
        <f t="shared" si="10"/>
        <v>49735</v>
      </c>
      <c r="C160" s="41">
        <f t="shared" si="11"/>
        <v>16723.612511883202</v>
      </c>
      <c r="D160" s="41" t="e">
        <f t="shared" si="12"/>
        <v>#NUM!</v>
      </c>
      <c r="E160" s="41" t="e">
        <f t="shared" si="13"/>
        <v>#NUM!</v>
      </c>
      <c r="F160" s="41" t="e">
        <f t="shared" si="14"/>
        <v>#NUM!</v>
      </c>
    </row>
    <row r="161" spans="1:6" x14ac:dyDescent="0.55000000000000004">
      <c r="A161" s="39">
        <v>149</v>
      </c>
      <c r="B161" s="40">
        <f t="shared" si="10"/>
        <v>49766</v>
      </c>
      <c r="C161" s="41">
        <f t="shared" si="11"/>
        <v>16723.612511883202</v>
      </c>
      <c r="D161" s="41" t="e">
        <f t="shared" si="12"/>
        <v>#NUM!</v>
      </c>
      <c r="E161" s="41" t="e">
        <f t="shared" si="13"/>
        <v>#NUM!</v>
      </c>
      <c r="F161" s="41" t="e">
        <f t="shared" si="14"/>
        <v>#NUM!</v>
      </c>
    </row>
    <row r="162" spans="1:6" x14ac:dyDescent="0.55000000000000004">
      <c r="A162" s="39">
        <v>150</v>
      </c>
      <c r="B162" s="40">
        <f t="shared" si="10"/>
        <v>49796</v>
      </c>
      <c r="C162" s="41">
        <f t="shared" si="11"/>
        <v>16723.612511883202</v>
      </c>
      <c r="D162" s="41" t="e">
        <f t="shared" si="12"/>
        <v>#NUM!</v>
      </c>
      <c r="E162" s="41" t="e">
        <f t="shared" si="13"/>
        <v>#NUM!</v>
      </c>
      <c r="F162" s="41" t="e">
        <f t="shared" si="14"/>
        <v>#NUM!</v>
      </c>
    </row>
    <row r="163" spans="1:6" x14ac:dyDescent="0.55000000000000004">
      <c r="A163" s="39">
        <v>151</v>
      </c>
      <c r="B163" s="40">
        <f t="shared" si="10"/>
        <v>49827</v>
      </c>
      <c r="C163" s="41">
        <f t="shared" si="11"/>
        <v>16723.612511883202</v>
      </c>
      <c r="D163" s="41" t="e">
        <f t="shared" si="12"/>
        <v>#NUM!</v>
      </c>
      <c r="E163" s="41" t="e">
        <f t="shared" si="13"/>
        <v>#NUM!</v>
      </c>
      <c r="F163" s="41" t="e">
        <f t="shared" si="14"/>
        <v>#NUM!</v>
      </c>
    </row>
    <row r="164" spans="1:6" x14ac:dyDescent="0.55000000000000004">
      <c r="A164" s="39">
        <v>152</v>
      </c>
      <c r="B164" s="40">
        <f t="shared" si="10"/>
        <v>49857</v>
      </c>
      <c r="C164" s="41">
        <f t="shared" si="11"/>
        <v>16723.612511883202</v>
      </c>
      <c r="D164" s="41" t="e">
        <f t="shared" si="12"/>
        <v>#NUM!</v>
      </c>
      <c r="E164" s="41" t="e">
        <f t="shared" si="13"/>
        <v>#NUM!</v>
      </c>
      <c r="F164" s="41" t="e">
        <f t="shared" si="14"/>
        <v>#NUM!</v>
      </c>
    </row>
    <row r="165" spans="1:6" x14ac:dyDescent="0.55000000000000004">
      <c r="A165" s="39">
        <v>153</v>
      </c>
      <c r="B165" s="40">
        <f t="shared" si="10"/>
        <v>49888</v>
      </c>
      <c r="C165" s="41">
        <f t="shared" si="11"/>
        <v>16723.612511883202</v>
      </c>
      <c r="D165" s="41" t="e">
        <f t="shared" si="12"/>
        <v>#NUM!</v>
      </c>
      <c r="E165" s="41" t="e">
        <f t="shared" si="13"/>
        <v>#NUM!</v>
      </c>
      <c r="F165" s="41" t="e">
        <f t="shared" si="14"/>
        <v>#NUM!</v>
      </c>
    </row>
    <row r="166" spans="1:6" x14ac:dyDescent="0.55000000000000004">
      <c r="A166" s="39">
        <v>154</v>
      </c>
      <c r="B166" s="40">
        <f t="shared" si="10"/>
        <v>49919</v>
      </c>
      <c r="C166" s="41">
        <f t="shared" si="11"/>
        <v>16723.612511883202</v>
      </c>
      <c r="D166" s="41" t="e">
        <f t="shared" si="12"/>
        <v>#NUM!</v>
      </c>
      <c r="E166" s="41" t="e">
        <f t="shared" si="13"/>
        <v>#NUM!</v>
      </c>
      <c r="F166" s="41" t="e">
        <f t="shared" si="14"/>
        <v>#NUM!</v>
      </c>
    </row>
    <row r="167" spans="1:6" x14ac:dyDescent="0.55000000000000004">
      <c r="A167" s="39">
        <v>155</v>
      </c>
      <c r="B167" s="40">
        <f t="shared" si="10"/>
        <v>49949</v>
      </c>
      <c r="C167" s="41">
        <f t="shared" si="11"/>
        <v>16723.612511883202</v>
      </c>
      <c r="D167" s="41" t="e">
        <f t="shared" si="12"/>
        <v>#NUM!</v>
      </c>
      <c r="E167" s="41" t="e">
        <f t="shared" si="13"/>
        <v>#NUM!</v>
      </c>
      <c r="F167" s="41" t="e">
        <f t="shared" si="14"/>
        <v>#NUM!</v>
      </c>
    </row>
    <row r="168" spans="1:6" x14ac:dyDescent="0.55000000000000004">
      <c r="A168" s="39">
        <v>156</v>
      </c>
      <c r="B168" s="40">
        <f t="shared" si="10"/>
        <v>49980</v>
      </c>
      <c r="C168" s="41">
        <f t="shared" si="11"/>
        <v>16723.612511883202</v>
      </c>
      <c r="D168" s="41" t="e">
        <f t="shared" si="12"/>
        <v>#NUM!</v>
      </c>
      <c r="E168" s="41" t="e">
        <f t="shared" si="13"/>
        <v>#NUM!</v>
      </c>
      <c r="F168" s="41" t="e">
        <f t="shared" si="14"/>
        <v>#NUM!</v>
      </c>
    </row>
    <row r="169" spans="1:6" x14ac:dyDescent="0.55000000000000004">
      <c r="A169" s="39">
        <v>157</v>
      </c>
      <c r="B169" s="40">
        <f t="shared" si="10"/>
        <v>50010</v>
      </c>
      <c r="C169" s="41">
        <f t="shared" si="11"/>
        <v>16723.612511883202</v>
      </c>
      <c r="D169" s="41" t="e">
        <f t="shared" si="12"/>
        <v>#NUM!</v>
      </c>
      <c r="E169" s="41" t="e">
        <f t="shared" si="13"/>
        <v>#NUM!</v>
      </c>
      <c r="F169" s="41" t="e">
        <f t="shared" si="14"/>
        <v>#NUM!</v>
      </c>
    </row>
    <row r="170" spans="1:6" x14ac:dyDescent="0.55000000000000004">
      <c r="A170" s="39">
        <v>158</v>
      </c>
      <c r="B170" s="40">
        <f t="shared" si="10"/>
        <v>50041</v>
      </c>
      <c r="C170" s="41">
        <f t="shared" si="11"/>
        <v>16723.612511883202</v>
      </c>
      <c r="D170" s="41" t="e">
        <f t="shared" si="12"/>
        <v>#NUM!</v>
      </c>
      <c r="E170" s="41" t="e">
        <f t="shared" si="13"/>
        <v>#NUM!</v>
      </c>
      <c r="F170" s="41" t="e">
        <f t="shared" si="14"/>
        <v>#NUM!</v>
      </c>
    </row>
    <row r="171" spans="1:6" x14ac:dyDescent="0.55000000000000004">
      <c r="A171" s="39">
        <v>159</v>
      </c>
      <c r="B171" s="40">
        <f t="shared" si="10"/>
        <v>50072</v>
      </c>
      <c r="C171" s="41">
        <f t="shared" si="11"/>
        <v>16723.612511883202</v>
      </c>
      <c r="D171" s="41" t="e">
        <f t="shared" si="12"/>
        <v>#NUM!</v>
      </c>
      <c r="E171" s="41" t="e">
        <f t="shared" si="13"/>
        <v>#NUM!</v>
      </c>
      <c r="F171" s="41" t="e">
        <f t="shared" si="14"/>
        <v>#NUM!</v>
      </c>
    </row>
    <row r="172" spans="1:6" x14ac:dyDescent="0.55000000000000004">
      <c r="A172" s="39">
        <v>160</v>
      </c>
      <c r="B172" s="40">
        <f t="shared" si="10"/>
        <v>50100</v>
      </c>
      <c r="C172" s="41">
        <f t="shared" si="11"/>
        <v>16723.612511883202</v>
      </c>
      <c r="D172" s="41" t="e">
        <f t="shared" si="12"/>
        <v>#NUM!</v>
      </c>
      <c r="E172" s="41" t="e">
        <f t="shared" si="13"/>
        <v>#NUM!</v>
      </c>
      <c r="F172" s="41" t="e">
        <f t="shared" si="14"/>
        <v>#NUM!</v>
      </c>
    </row>
    <row r="173" spans="1:6" x14ac:dyDescent="0.55000000000000004">
      <c r="A173" s="39">
        <v>161</v>
      </c>
      <c r="B173" s="40">
        <f t="shared" si="10"/>
        <v>50131</v>
      </c>
      <c r="C173" s="41">
        <f t="shared" si="11"/>
        <v>16723.612511883202</v>
      </c>
      <c r="D173" s="41" t="e">
        <f t="shared" si="12"/>
        <v>#NUM!</v>
      </c>
      <c r="E173" s="41" t="e">
        <f t="shared" si="13"/>
        <v>#NUM!</v>
      </c>
      <c r="F173" s="41" t="e">
        <f t="shared" si="14"/>
        <v>#NUM!</v>
      </c>
    </row>
    <row r="174" spans="1:6" x14ac:dyDescent="0.55000000000000004">
      <c r="A174" s="39">
        <v>162</v>
      </c>
      <c r="B174" s="40">
        <f t="shared" si="10"/>
        <v>50161</v>
      </c>
      <c r="C174" s="41">
        <f t="shared" si="11"/>
        <v>16723.612511883202</v>
      </c>
      <c r="D174" s="41" t="e">
        <f t="shared" si="12"/>
        <v>#NUM!</v>
      </c>
      <c r="E174" s="41" t="e">
        <f t="shared" si="13"/>
        <v>#NUM!</v>
      </c>
      <c r="F174" s="41" t="e">
        <f t="shared" si="14"/>
        <v>#NUM!</v>
      </c>
    </row>
    <row r="175" spans="1:6" x14ac:dyDescent="0.55000000000000004">
      <c r="A175" s="39">
        <v>163</v>
      </c>
      <c r="B175" s="40">
        <f t="shared" si="10"/>
        <v>50192</v>
      </c>
      <c r="C175" s="41">
        <f t="shared" si="11"/>
        <v>16723.612511883202</v>
      </c>
      <c r="D175" s="41" t="e">
        <f t="shared" si="12"/>
        <v>#NUM!</v>
      </c>
      <c r="E175" s="41" t="e">
        <f t="shared" si="13"/>
        <v>#NUM!</v>
      </c>
      <c r="F175" s="41" t="e">
        <f t="shared" si="14"/>
        <v>#NUM!</v>
      </c>
    </row>
    <row r="176" spans="1:6" x14ac:dyDescent="0.55000000000000004">
      <c r="A176" s="39">
        <v>164</v>
      </c>
      <c r="B176" s="40">
        <f t="shared" si="10"/>
        <v>50222</v>
      </c>
      <c r="C176" s="41">
        <f t="shared" si="11"/>
        <v>16723.612511883202</v>
      </c>
      <c r="D176" s="41" t="e">
        <f t="shared" si="12"/>
        <v>#NUM!</v>
      </c>
      <c r="E176" s="41" t="e">
        <f t="shared" si="13"/>
        <v>#NUM!</v>
      </c>
      <c r="F176" s="41" t="e">
        <f t="shared" si="14"/>
        <v>#NUM!</v>
      </c>
    </row>
    <row r="177" spans="1:6" x14ac:dyDescent="0.55000000000000004">
      <c r="A177" s="39">
        <v>165</v>
      </c>
      <c r="B177" s="40">
        <f t="shared" si="10"/>
        <v>50253</v>
      </c>
      <c r="C177" s="41">
        <f t="shared" si="11"/>
        <v>16723.612511883202</v>
      </c>
      <c r="D177" s="41" t="e">
        <f t="shared" si="12"/>
        <v>#NUM!</v>
      </c>
      <c r="E177" s="41" t="e">
        <f t="shared" si="13"/>
        <v>#NUM!</v>
      </c>
      <c r="F177" s="41" t="e">
        <f t="shared" si="14"/>
        <v>#NUM!</v>
      </c>
    </row>
    <row r="178" spans="1:6" x14ac:dyDescent="0.55000000000000004">
      <c r="A178" s="39">
        <v>166</v>
      </c>
      <c r="B178" s="40">
        <f t="shared" si="10"/>
        <v>50284</v>
      </c>
      <c r="C178" s="41">
        <f t="shared" si="11"/>
        <v>16723.612511883202</v>
      </c>
      <c r="D178" s="41" t="e">
        <f t="shared" si="12"/>
        <v>#NUM!</v>
      </c>
      <c r="E178" s="41" t="e">
        <f t="shared" si="13"/>
        <v>#NUM!</v>
      </c>
      <c r="F178" s="41" t="e">
        <f t="shared" si="14"/>
        <v>#NUM!</v>
      </c>
    </row>
    <row r="179" spans="1:6" x14ac:dyDescent="0.55000000000000004">
      <c r="A179" s="39">
        <v>167</v>
      </c>
      <c r="B179" s="40">
        <f t="shared" si="10"/>
        <v>50314</v>
      </c>
      <c r="C179" s="41">
        <f t="shared" si="11"/>
        <v>16723.612511883202</v>
      </c>
      <c r="D179" s="41" t="e">
        <f t="shared" si="12"/>
        <v>#NUM!</v>
      </c>
      <c r="E179" s="41" t="e">
        <f t="shared" si="13"/>
        <v>#NUM!</v>
      </c>
      <c r="F179" s="41" t="e">
        <f t="shared" si="14"/>
        <v>#NUM!</v>
      </c>
    </row>
    <row r="180" spans="1:6" x14ac:dyDescent="0.55000000000000004">
      <c r="A180" s="39">
        <v>168</v>
      </c>
      <c r="B180" s="40">
        <f t="shared" si="10"/>
        <v>50345</v>
      </c>
      <c r="C180" s="41">
        <f t="shared" si="11"/>
        <v>16723.612511883202</v>
      </c>
      <c r="D180" s="41" t="e">
        <f t="shared" si="12"/>
        <v>#NUM!</v>
      </c>
      <c r="E180" s="41" t="e">
        <f t="shared" si="13"/>
        <v>#NUM!</v>
      </c>
      <c r="F180" s="41" t="e">
        <f t="shared" si="14"/>
        <v>#NUM!</v>
      </c>
    </row>
    <row r="181" spans="1:6" x14ac:dyDescent="0.55000000000000004">
      <c r="A181" s="39">
        <v>169</v>
      </c>
      <c r="B181" s="40">
        <f t="shared" si="10"/>
        <v>50375</v>
      </c>
      <c r="C181" s="41">
        <f t="shared" si="11"/>
        <v>16723.612511883202</v>
      </c>
      <c r="D181" s="41" t="e">
        <f t="shared" si="12"/>
        <v>#NUM!</v>
      </c>
      <c r="E181" s="41" t="e">
        <f t="shared" si="13"/>
        <v>#NUM!</v>
      </c>
      <c r="F181" s="41" t="e">
        <f t="shared" si="14"/>
        <v>#NUM!</v>
      </c>
    </row>
    <row r="182" spans="1:6" x14ac:dyDescent="0.55000000000000004">
      <c r="A182" s="39">
        <v>170</v>
      </c>
      <c r="B182" s="40">
        <f t="shared" si="10"/>
        <v>50406</v>
      </c>
      <c r="C182" s="41">
        <f t="shared" si="11"/>
        <v>16723.612511883202</v>
      </c>
      <c r="D182" s="41" t="e">
        <f t="shared" si="12"/>
        <v>#NUM!</v>
      </c>
      <c r="E182" s="41" t="e">
        <f t="shared" si="13"/>
        <v>#NUM!</v>
      </c>
      <c r="F182" s="41" t="e">
        <f t="shared" si="14"/>
        <v>#NUM!</v>
      </c>
    </row>
    <row r="183" spans="1:6" x14ac:dyDescent="0.55000000000000004">
      <c r="A183" s="39">
        <v>171</v>
      </c>
      <c r="B183" s="40">
        <f t="shared" si="10"/>
        <v>50437</v>
      </c>
      <c r="C183" s="41">
        <f t="shared" si="11"/>
        <v>16723.612511883202</v>
      </c>
      <c r="D183" s="41" t="e">
        <f t="shared" si="12"/>
        <v>#NUM!</v>
      </c>
      <c r="E183" s="41" t="e">
        <f t="shared" si="13"/>
        <v>#NUM!</v>
      </c>
      <c r="F183" s="41" t="e">
        <f t="shared" si="14"/>
        <v>#NUM!</v>
      </c>
    </row>
    <row r="184" spans="1:6" x14ac:dyDescent="0.55000000000000004">
      <c r="A184" s="39">
        <v>172</v>
      </c>
      <c r="B184" s="40">
        <f t="shared" si="10"/>
        <v>50465</v>
      </c>
      <c r="C184" s="41">
        <f t="shared" si="11"/>
        <v>16723.612511883202</v>
      </c>
      <c r="D184" s="41" t="e">
        <f t="shared" si="12"/>
        <v>#NUM!</v>
      </c>
      <c r="E184" s="41" t="e">
        <f t="shared" si="13"/>
        <v>#NUM!</v>
      </c>
      <c r="F184" s="41" t="e">
        <f t="shared" si="14"/>
        <v>#NUM!</v>
      </c>
    </row>
    <row r="185" spans="1:6" x14ac:dyDescent="0.55000000000000004">
      <c r="A185" s="39">
        <v>173</v>
      </c>
      <c r="B185" s="40">
        <f t="shared" si="10"/>
        <v>50496</v>
      </c>
      <c r="C185" s="41">
        <f t="shared" si="11"/>
        <v>16723.612511883202</v>
      </c>
      <c r="D185" s="41" t="e">
        <f t="shared" si="12"/>
        <v>#NUM!</v>
      </c>
      <c r="E185" s="41" t="e">
        <f t="shared" si="13"/>
        <v>#NUM!</v>
      </c>
      <c r="F185" s="41" t="e">
        <f t="shared" si="14"/>
        <v>#NUM!</v>
      </c>
    </row>
    <row r="186" spans="1:6" x14ac:dyDescent="0.55000000000000004">
      <c r="A186" s="39">
        <v>174</v>
      </c>
      <c r="B186" s="40">
        <f t="shared" si="10"/>
        <v>50526</v>
      </c>
      <c r="C186" s="41">
        <f t="shared" si="11"/>
        <v>16723.612511883202</v>
      </c>
      <c r="D186" s="41" t="e">
        <f t="shared" si="12"/>
        <v>#NUM!</v>
      </c>
      <c r="E186" s="41" t="e">
        <f t="shared" si="13"/>
        <v>#NUM!</v>
      </c>
      <c r="F186" s="41" t="e">
        <f t="shared" si="14"/>
        <v>#NUM!</v>
      </c>
    </row>
    <row r="187" spans="1:6" x14ac:dyDescent="0.55000000000000004">
      <c r="A187" s="39">
        <v>175</v>
      </c>
      <c r="B187" s="40">
        <f t="shared" si="10"/>
        <v>50557</v>
      </c>
      <c r="C187" s="41">
        <f t="shared" si="11"/>
        <v>16723.612511883202</v>
      </c>
      <c r="D187" s="41" t="e">
        <f t="shared" si="12"/>
        <v>#NUM!</v>
      </c>
      <c r="E187" s="41" t="e">
        <f t="shared" si="13"/>
        <v>#NUM!</v>
      </c>
      <c r="F187" s="41" t="e">
        <f t="shared" si="14"/>
        <v>#NUM!</v>
      </c>
    </row>
    <row r="188" spans="1:6" x14ac:dyDescent="0.55000000000000004">
      <c r="A188" s="39">
        <v>176</v>
      </c>
      <c r="B188" s="40">
        <f t="shared" si="10"/>
        <v>50587</v>
      </c>
      <c r="C188" s="41">
        <f t="shared" si="11"/>
        <v>16723.612511883202</v>
      </c>
      <c r="D188" s="41" t="e">
        <f t="shared" si="12"/>
        <v>#NUM!</v>
      </c>
      <c r="E188" s="41" t="e">
        <f t="shared" si="13"/>
        <v>#NUM!</v>
      </c>
      <c r="F188" s="41" t="e">
        <f t="shared" si="14"/>
        <v>#NUM!</v>
      </c>
    </row>
    <row r="189" spans="1:6" x14ac:dyDescent="0.55000000000000004">
      <c r="A189" s="39">
        <v>177</v>
      </c>
      <c r="B189" s="40">
        <f t="shared" si="10"/>
        <v>50618</v>
      </c>
      <c r="C189" s="41">
        <f t="shared" si="11"/>
        <v>16723.612511883202</v>
      </c>
      <c r="D189" s="41" t="e">
        <f t="shared" si="12"/>
        <v>#NUM!</v>
      </c>
      <c r="E189" s="41" t="e">
        <f t="shared" si="13"/>
        <v>#NUM!</v>
      </c>
      <c r="F189" s="41" t="e">
        <f t="shared" si="14"/>
        <v>#NUM!</v>
      </c>
    </row>
    <row r="190" spans="1:6" x14ac:dyDescent="0.55000000000000004">
      <c r="A190" s="39">
        <v>178</v>
      </c>
      <c r="B190" s="40">
        <f t="shared" si="10"/>
        <v>50649</v>
      </c>
      <c r="C190" s="41">
        <f t="shared" si="11"/>
        <v>16723.612511883202</v>
      </c>
      <c r="D190" s="41" t="e">
        <f t="shared" si="12"/>
        <v>#NUM!</v>
      </c>
      <c r="E190" s="41" t="e">
        <f t="shared" si="13"/>
        <v>#NUM!</v>
      </c>
      <c r="F190" s="41" t="e">
        <f t="shared" si="14"/>
        <v>#NUM!</v>
      </c>
    </row>
    <row r="191" spans="1:6" x14ac:dyDescent="0.55000000000000004">
      <c r="A191" s="39">
        <v>179</v>
      </c>
      <c r="B191" s="40">
        <f t="shared" si="10"/>
        <v>50679</v>
      </c>
      <c r="C191" s="41">
        <f t="shared" si="11"/>
        <v>16723.612511883202</v>
      </c>
      <c r="D191" s="41" t="e">
        <f t="shared" si="12"/>
        <v>#NUM!</v>
      </c>
      <c r="E191" s="41" t="e">
        <f t="shared" si="13"/>
        <v>#NUM!</v>
      </c>
      <c r="F191" s="41" t="e">
        <f t="shared" si="14"/>
        <v>#NUM!</v>
      </c>
    </row>
    <row r="192" spans="1:6" x14ac:dyDescent="0.55000000000000004">
      <c r="A192" s="39">
        <v>180</v>
      </c>
      <c r="B192" s="40">
        <f t="shared" si="10"/>
        <v>50710</v>
      </c>
      <c r="C192" s="41">
        <f t="shared" si="11"/>
        <v>16723.612511883202</v>
      </c>
      <c r="D192" s="41" t="e">
        <f t="shared" si="12"/>
        <v>#NUM!</v>
      </c>
      <c r="E192" s="41" t="e">
        <f t="shared" si="13"/>
        <v>#NUM!</v>
      </c>
      <c r="F192" s="41" t="e">
        <f t="shared" si="14"/>
        <v>#NUM!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7EFAA-8A33-4698-A68E-2908DDBBAAC1}">
  <dimension ref="A1:H192"/>
  <sheetViews>
    <sheetView topLeftCell="A6" workbookViewId="0">
      <selection activeCell="H29" sqref="H29"/>
    </sheetView>
  </sheetViews>
  <sheetFormatPr defaultRowHeight="14.4" x14ac:dyDescent="0.55000000000000004"/>
  <cols>
    <col min="3" max="4" width="9.26171875" bestFit="1" customWidth="1"/>
    <col min="5" max="5" width="11" bestFit="1" customWidth="1"/>
    <col min="6" max="6" width="9.578125" bestFit="1" customWidth="1"/>
  </cols>
  <sheetData>
    <row r="1" spans="1:6" x14ac:dyDescent="0.55000000000000004">
      <c r="A1" t="s">
        <v>70</v>
      </c>
      <c r="C1">
        <v>360000</v>
      </c>
      <c r="E1" t="s">
        <v>71</v>
      </c>
    </row>
    <row r="2" spans="1:6" x14ac:dyDescent="0.55000000000000004">
      <c r="A2" t="s">
        <v>72</v>
      </c>
      <c r="B2" s="36">
        <v>0</v>
      </c>
      <c r="C2">
        <f>C1*B2</f>
        <v>0</v>
      </c>
    </row>
    <row r="3" spans="1:6" x14ac:dyDescent="0.55000000000000004">
      <c r="A3" t="s">
        <v>73</v>
      </c>
      <c r="C3">
        <f>C1-C2</f>
        <v>360000</v>
      </c>
    </row>
    <row r="4" spans="1:6" x14ac:dyDescent="0.55000000000000004">
      <c r="A4" t="s">
        <v>74</v>
      </c>
      <c r="C4" s="37">
        <v>0.26</v>
      </c>
      <c r="D4" t="s">
        <v>75</v>
      </c>
    </row>
    <row r="5" spans="1:6" x14ac:dyDescent="0.55000000000000004">
      <c r="A5" t="s">
        <v>76</v>
      </c>
      <c r="C5">
        <v>3</v>
      </c>
      <c r="D5" t="s">
        <v>77</v>
      </c>
    </row>
    <row r="6" spans="1:6" x14ac:dyDescent="0.55000000000000004">
      <c r="A6" t="s">
        <v>78</v>
      </c>
      <c r="C6">
        <f>+C5*12</f>
        <v>36</v>
      </c>
      <c r="D6" t="s">
        <v>79</v>
      </c>
    </row>
    <row r="7" spans="1:6" x14ac:dyDescent="0.55000000000000004">
      <c r="A7" t="s">
        <v>80</v>
      </c>
    </row>
    <row r="8" spans="1:6" x14ac:dyDescent="0.55000000000000004">
      <c r="A8" t="s">
        <v>81</v>
      </c>
      <c r="D8" s="38"/>
    </row>
    <row r="11" spans="1:6" x14ac:dyDescent="0.55000000000000004">
      <c r="A11" s="39" t="s">
        <v>82</v>
      </c>
      <c r="B11" s="39" t="s">
        <v>79</v>
      </c>
      <c r="C11" s="39" t="s">
        <v>81</v>
      </c>
      <c r="D11" s="39" t="s">
        <v>83</v>
      </c>
      <c r="E11" s="39" t="s">
        <v>84</v>
      </c>
      <c r="F11" s="39" t="s">
        <v>85</v>
      </c>
    </row>
    <row r="12" spans="1:6" x14ac:dyDescent="0.55000000000000004">
      <c r="A12" s="39">
        <v>0</v>
      </c>
      <c r="B12" s="40">
        <v>45570</v>
      </c>
      <c r="C12" s="41"/>
      <c r="D12" s="41"/>
      <c r="E12" s="41"/>
      <c r="F12" s="41">
        <f>C3+D7</f>
        <v>360000</v>
      </c>
    </row>
    <row r="13" spans="1:6" x14ac:dyDescent="0.55000000000000004">
      <c r="A13" s="39">
        <v>1</v>
      </c>
      <c r="B13" s="40">
        <f>EDATE(B12,1)</f>
        <v>45601</v>
      </c>
      <c r="C13" s="41">
        <f>-PMT($C$4/12,$C$6,$C$3)</f>
        <v>14504.623396713547</v>
      </c>
      <c r="D13" s="41">
        <f>-PPMT($C$4/12,A13,$C$6,$C$3)</f>
        <v>6704.6233967135449</v>
      </c>
      <c r="E13" s="41">
        <f>-IPMT($C$4/12,A13,$C$6,$C$3)</f>
        <v>7800</v>
      </c>
      <c r="F13" s="41">
        <f>F12-D13</f>
        <v>353295.37660328648</v>
      </c>
    </row>
    <row r="14" spans="1:6" x14ac:dyDescent="0.55000000000000004">
      <c r="A14" s="39">
        <v>2</v>
      </c>
      <c r="B14" s="40">
        <f t="shared" ref="B14:B77" si="0">EDATE(B13,1)</f>
        <v>45631</v>
      </c>
      <c r="C14" s="41">
        <f t="shared" ref="C14:C77" si="1">-PMT($C$4/12,$C$6,$C$3)</f>
        <v>14504.623396713547</v>
      </c>
      <c r="D14" s="41">
        <f t="shared" ref="D14:D77" si="2">-PPMT($C$4/12,A14,$C$6,$C$3)</f>
        <v>6849.8902369756706</v>
      </c>
      <c r="E14" s="41">
        <f t="shared" ref="E14:E77" si="3">-IPMT($C$4/12,A14,$C$6,$C$3)</f>
        <v>7654.7331597378752</v>
      </c>
      <c r="F14" s="41">
        <f t="shared" ref="F14:F77" si="4">F13-D14</f>
        <v>346445.4863663108</v>
      </c>
    </row>
    <row r="15" spans="1:6" x14ac:dyDescent="0.55000000000000004">
      <c r="A15" s="39">
        <v>3</v>
      </c>
      <c r="B15" s="40">
        <f t="shared" si="0"/>
        <v>45662</v>
      </c>
      <c r="C15" s="41">
        <f t="shared" si="1"/>
        <v>14504.623396713547</v>
      </c>
      <c r="D15" s="41">
        <f t="shared" si="2"/>
        <v>6998.3045254434774</v>
      </c>
      <c r="E15" s="41">
        <f t="shared" si="3"/>
        <v>7506.3188712700685</v>
      </c>
      <c r="F15" s="41">
        <f t="shared" si="4"/>
        <v>339447.18184086733</v>
      </c>
    </row>
    <row r="16" spans="1:6" x14ac:dyDescent="0.55000000000000004">
      <c r="A16" s="39">
        <v>4</v>
      </c>
      <c r="B16" s="40">
        <f t="shared" si="0"/>
        <v>45693</v>
      </c>
      <c r="C16" s="41">
        <f t="shared" si="1"/>
        <v>14504.623396713547</v>
      </c>
      <c r="D16" s="41">
        <f t="shared" si="2"/>
        <v>7149.9344568280858</v>
      </c>
      <c r="E16" s="41">
        <f t="shared" si="3"/>
        <v>7354.6889398854619</v>
      </c>
      <c r="F16" s="41">
        <f t="shared" si="4"/>
        <v>332297.24738403922</v>
      </c>
    </row>
    <row r="17" spans="1:8" x14ac:dyDescent="0.55000000000000004">
      <c r="A17" s="39">
        <v>5</v>
      </c>
      <c r="B17" s="40">
        <f t="shared" si="0"/>
        <v>45721</v>
      </c>
      <c r="C17" s="41">
        <f t="shared" si="1"/>
        <v>14504.623396713547</v>
      </c>
      <c r="D17" s="41">
        <f t="shared" si="2"/>
        <v>7304.8497033926951</v>
      </c>
      <c r="E17" s="41">
        <f t="shared" si="3"/>
        <v>7199.7736933208516</v>
      </c>
      <c r="F17" s="41">
        <f t="shared" si="4"/>
        <v>324992.39768064651</v>
      </c>
    </row>
    <row r="18" spans="1:8" x14ac:dyDescent="0.55000000000000004">
      <c r="A18" s="39">
        <v>6</v>
      </c>
      <c r="B18" s="40">
        <f t="shared" si="0"/>
        <v>45752</v>
      </c>
      <c r="C18" s="41">
        <f t="shared" si="1"/>
        <v>14504.623396713547</v>
      </c>
      <c r="D18" s="41">
        <f t="shared" si="2"/>
        <v>7463.1214469662027</v>
      </c>
      <c r="E18" s="41">
        <f t="shared" si="3"/>
        <v>7041.501949747344</v>
      </c>
      <c r="F18" s="41">
        <f t="shared" si="4"/>
        <v>317529.27623368031</v>
      </c>
    </row>
    <row r="19" spans="1:8" x14ac:dyDescent="0.55000000000000004">
      <c r="A19" s="39">
        <v>7</v>
      </c>
      <c r="B19" s="40">
        <f t="shared" si="0"/>
        <v>45782</v>
      </c>
      <c r="C19" s="41">
        <f t="shared" si="1"/>
        <v>14504.623396713547</v>
      </c>
      <c r="D19" s="41">
        <f t="shared" si="2"/>
        <v>7624.8224116504698</v>
      </c>
      <c r="E19" s="41">
        <f t="shared" si="3"/>
        <v>6879.800985063076</v>
      </c>
      <c r="F19" s="41">
        <f t="shared" si="4"/>
        <v>309904.45382202987</v>
      </c>
    </row>
    <row r="20" spans="1:8" x14ac:dyDescent="0.55000000000000004">
      <c r="A20" s="39">
        <v>8</v>
      </c>
      <c r="B20" s="40">
        <f t="shared" si="0"/>
        <v>45813</v>
      </c>
      <c r="C20" s="41">
        <f t="shared" si="1"/>
        <v>14504.623396713547</v>
      </c>
      <c r="D20" s="41">
        <f t="shared" si="2"/>
        <v>7790.0268972362319</v>
      </c>
      <c r="E20" s="41">
        <f t="shared" si="3"/>
        <v>6714.5964994773158</v>
      </c>
      <c r="F20" s="41">
        <f t="shared" si="4"/>
        <v>302114.42692479363</v>
      </c>
    </row>
    <row r="21" spans="1:8" x14ac:dyDescent="0.55000000000000004">
      <c r="A21" s="39">
        <v>9</v>
      </c>
      <c r="B21" s="40">
        <f t="shared" si="0"/>
        <v>45843</v>
      </c>
      <c r="C21" s="41">
        <f t="shared" si="1"/>
        <v>14504.623396713547</v>
      </c>
      <c r="D21" s="41">
        <f t="shared" si="2"/>
        <v>7958.810813343016</v>
      </c>
      <c r="E21" s="41">
        <f t="shared" si="3"/>
        <v>6545.8125833705299</v>
      </c>
      <c r="F21" s="41">
        <f t="shared" si="4"/>
        <v>294155.6161114506</v>
      </c>
    </row>
    <row r="22" spans="1:8" x14ac:dyDescent="0.55000000000000004">
      <c r="A22" s="39">
        <v>10</v>
      </c>
      <c r="B22" s="40">
        <f t="shared" si="0"/>
        <v>45874</v>
      </c>
      <c r="C22" s="41">
        <f t="shared" si="1"/>
        <v>14504.623396713547</v>
      </c>
      <c r="D22" s="41">
        <f t="shared" si="2"/>
        <v>8131.2517142987836</v>
      </c>
      <c r="E22" s="41">
        <f t="shared" si="3"/>
        <v>6373.3716824147641</v>
      </c>
      <c r="F22" s="41">
        <f t="shared" si="4"/>
        <v>286024.3643971518</v>
      </c>
    </row>
    <row r="23" spans="1:8" x14ac:dyDescent="0.55000000000000004">
      <c r="A23" s="39">
        <v>11</v>
      </c>
      <c r="B23" s="40">
        <f t="shared" si="0"/>
        <v>45905</v>
      </c>
      <c r="C23" s="41">
        <f t="shared" si="1"/>
        <v>14504.623396713547</v>
      </c>
      <c r="D23" s="41">
        <f t="shared" si="2"/>
        <v>8307.4288347752554</v>
      </c>
      <c r="E23" s="41">
        <f t="shared" si="3"/>
        <v>6197.1945619382905</v>
      </c>
      <c r="F23" s="41">
        <f t="shared" si="4"/>
        <v>277716.93556237657</v>
      </c>
    </row>
    <row r="24" spans="1:8" x14ac:dyDescent="0.55000000000000004">
      <c r="A24" s="39">
        <v>12</v>
      </c>
      <c r="B24" s="40">
        <f t="shared" si="0"/>
        <v>45935</v>
      </c>
      <c r="C24" s="41">
        <f t="shared" si="1"/>
        <v>14504.623396713547</v>
      </c>
      <c r="D24" s="41">
        <f t="shared" si="2"/>
        <v>8487.4231261953864</v>
      </c>
      <c r="E24" s="41">
        <f t="shared" si="3"/>
        <v>6017.2002705181603</v>
      </c>
      <c r="F24" s="41">
        <f t="shared" si="4"/>
        <v>269229.51243618119</v>
      </c>
    </row>
    <row r="25" spans="1:8" x14ac:dyDescent="0.55000000000000004">
      <c r="A25" s="39">
        <v>13</v>
      </c>
      <c r="B25" s="40">
        <f t="shared" si="0"/>
        <v>45966</v>
      </c>
      <c r="C25" s="41">
        <f t="shared" si="1"/>
        <v>14504.623396713547</v>
      </c>
      <c r="D25" s="41">
        <f t="shared" si="2"/>
        <v>8671.3172939296201</v>
      </c>
      <c r="E25" s="41">
        <f t="shared" si="3"/>
        <v>5833.3061027839276</v>
      </c>
      <c r="F25" s="41">
        <f t="shared" si="4"/>
        <v>260558.19514225156</v>
      </c>
    </row>
    <row r="26" spans="1:8" x14ac:dyDescent="0.55000000000000004">
      <c r="A26" s="39">
        <v>14</v>
      </c>
      <c r="B26" s="40">
        <f t="shared" si="0"/>
        <v>45996</v>
      </c>
      <c r="C26" s="41">
        <f t="shared" si="1"/>
        <v>14504.623396713547</v>
      </c>
      <c r="D26" s="41">
        <f t="shared" si="2"/>
        <v>8859.1958352980946</v>
      </c>
      <c r="E26" s="41">
        <f t="shared" si="3"/>
        <v>5645.4275614154521</v>
      </c>
      <c r="F26" s="41">
        <f t="shared" si="4"/>
        <v>251698.99930695345</v>
      </c>
    </row>
    <row r="27" spans="1:8" x14ac:dyDescent="0.55000000000000004">
      <c r="A27" s="39">
        <v>15</v>
      </c>
      <c r="B27" s="40">
        <f t="shared" si="0"/>
        <v>46027</v>
      </c>
      <c r="C27" s="41">
        <f t="shared" si="1"/>
        <v>14504.623396713547</v>
      </c>
      <c r="D27" s="41">
        <f t="shared" si="2"/>
        <v>9051.1450783962209</v>
      </c>
      <c r="E27" s="41">
        <f t="shared" si="3"/>
        <v>5453.4783183173267</v>
      </c>
      <c r="F27" s="41">
        <f t="shared" si="4"/>
        <v>242647.85422855723</v>
      </c>
    </row>
    <row r="28" spans="1:8" x14ac:dyDescent="0.55000000000000004">
      <c r="A28" s="39">
        <v>16</v>
      </c>
      <c r="B28" s="40">
        <f t="shared" si="0"/>
        <v>46058</v>
      </c>
      <c r="C28" s="41">
        <f t="shared" si="1"/>
        <v>14504.623396713547</v>
      </c>
      <c r="D28" s="41">
        <f t="shared" si="2"/>
        <v>9247.2532217614717</v>
      </c>
      <c r="E28" s="41">
        <f t="shared" si="3"/>
        <v>5257.3701749520751</v>
      </c>
      <c r="F28" s="41">
        <f t="shared" si="4"/>
        <v>233400.60100679577</v>
      </c>
    </row>
    <row r="29" spans="1:8" x14ac:dyDescent="0.55000000000000004">
      <c r="A29" s="33">
        <v>17</v>
      </c>
      <c r="B29" s="35">
        <f t="shared" si="0"/>
        <v>46086</v>
      </c>
      <c r="C29" s="34">
        <f t="shared" si="1"/>
        <v>14504.623396713547</v>
      </c>
      <c r="D29" s="34">
        <f t="shared" si="2"/>
        <v>9447.6103748996356</v>
      </c>
      <c r="E29" s="34">
        <f t="shared" si="3"/>
        <v>5057.0130218139111</v>
      </c>
      <c r="F29" s="34">
        <f t="shared" si="4"/>
        <v>223952.99063189613</v>
      </c>
      <c r="H29" s="38">
        <f>SUM(E19:E29)</f>
        <v>65974.571762064836</v>
      </c>
    </row>
    <row r="30" spans="1:8" x14ac:dyDescent="0.55000000000000004">
      <c r="A30" s="39">
        <v>18</v>
      </c>
      <c r="B30" s="40">
        <f t="shared" si="0"/>
        <v>46117</v>
      </c>
      <c r="C30" s="41">
        <f t="shared" si="1"/>
        <v>14504.623396713547</v>
      </c>
      <c r="D30" s="41">
        <f t="shared" si="2"/>
        <v>9652.3085996891277</v>
      </c>
      <c r="E30" s="41">
        <f t="shared" si="3"/>
        <v>4852.3147970244172</v>
      </c>
      <c r="F30" s="41">
        <f t="shared" si="4"/>
        <v>214300.682032207</v>
      </c>
    </row>
    <row r="31" spans="1:8" x14ac:dyDescent="0.55000000000000004">
      <c r="A31" s="39">
        <v>19</v>
      </c>
      <c r="B31" s="40">
        <f t="shared" si="0"/>
        <v>46147</v>
      </c>
      <c r="C31" s="41">
        <f t="shared" si="1"/>
        <v>14504.623396713547</v>
      </c>
      <c r="D31" s="41">
        <f t="shared" si="2"/>
        <v>9861.4419526823931</v>
      </c>
      <c r="E31" s="41">
        <f t="shared" si="3"/>
        <v>4643.1814440311537</v>
      </c>
      <c r="F31" s="41">
        <f t="shared" si="4"/>
        <v>204439.24007952461</v>
      </c>
    </row>
    <row r="32" spans="1:8" x14ac:dyDescent="0.55000000000000004">
      <c r="A32" s="39">
        <v>20</v>
      </c>
      <c r="B32" s="40">
        <f t="shared" si="0"/>
        <v>46178</v>
      </c>
      <c r="C32" s="41">
        <f t="shared" si="1"/>
        <v>14504.623396713547</v>
      </c>
      <c r="D32" s="41">
        <f t="shared" si="2"/>
        <v>10075.106528323846</v>
      </c>
      <c r="E32" s="41">
        <f t="shared" si="3"/>
        <v>4429.5168683897009</v>
      </c>
      <c r="F32" s="41">
        <f t="shared" si="4"/>
        <v>194364.13355120076</v>
      </c>
    </row>
    <row r="33" spans="1:7" x14ac:dyDescent="0.55000000000000004">
      <c r="A33" s="39">
        <v>21</v>
      </c>
      <c r="B33" s="40">
        <f t="shared" si="0"/>
        <v>46208</v>
      </c>
      <c r="C33" s="41">
        <f t="shared" si="1"/>
        <v>14504.623396713547</v>
      </c>
      <c r="D33" s="41">
        <f t="shared" si="2"/>
        <v>10293.400503104194</v>
      </c>
      <c r="E33" s="41">
        <f t="shared" si="3"/>
        <v>4211.2228936093516</v>
      </c>
      <c r="F33" s="41">
        <f t="shared" si="4"/>
        <v>184070.73304809656</v>
      </c>
    </row>
    <row r="34" spans="1:7" x14ac:dyDescent="0.55000000000000004">
      <c r="A34" s="39">
        <v>22</v>
      </c>
      <c r="B34" s="40">
        <f t="shared" si="0"/>
        <v>46239</v>
      </c>
      <c r="C34" s="41">
        <f t="shared" si="1"/>
        <v>14504.623396713547</v>
      </c>
      <c r="D34" s="41">
        <f t="shared" si="2"/>
        <v>10516.424180671453</v>
      </c>
      <c r="E34" s="41">
        <f t="shared" si="3"/>
        <v>3988.1992160420941</v>
      </c>
      <c r="F34" s="41">
        <f t="shared" si="4"/>
        <v>173554.3088674251</v>
      </c>
    </row>
    <row r="35" spans="1:7" x14ac:dyDescent="0.55000000000000004">
      <c r="A35" s="39">
        <v>23</v>
      </c>
      <c r="B35" s="40">
        <f t="shared" si="0"/>
        <v>46270</v>
      </c>
      <c r="C35" s="41">
        <f t="shared" si="1"/>
        <v>14504.623396713547</v>
      </c>
      <c r="D35" s="41">
        <f t="shared" si="2"/>
        <v>10744.280037919336</v>
      </c>
      <c r="E35" s="41">
        <f t="shared" si="3"/>
        <v>3760.3433587942127</v>
      </c>
      <c r="F35" s="41">
        <f t="shared" si="4"/>
        <v>162810.02882950578</v>
      </c>
    </row>
    <row r="36" spans="1:7" x14ac:dyDescent="0.55000000000000004">
      <c r="A36" s="39">
        <v>24</v>
      </c>
      <c r="B36" s="40">
        <f t="shared" si="0"/>
        <v>46300</v>
      </c>
      <c r="C36" s="41">
        <f t="shared" si="1"/>
        <v>14504.623396713547</v>
      </c>
      <c r="D36" s="41">
        <f t="shared" si="2"/>
        <v>10977.072772074252</v>
      </c>
      <c r="E36" s="41">
        <f t="shared" si="3"/>
        <v>3527.5506246392938</v>
      </c>
      <c r="F36" s="41">
        <f t="shared" si="4"/>
        <v>151832.95605743153</v>
      </c>
    </row>
    <row r="37" spans="1:7" x14ac:dyDescent="0.55000000000000004">
      <c r="A37" s="39">
        <v>25</v>
      </c>
      <c r="B37" s="40">
        <f t="shared" si="0"/>
        <v>46331</v>
      </c>
      <c r="C37" s="41">
        <f t="shared" si="1"/>
        <v>14504.623396713547</v>
      </c>
      <c r="D37" s="41">
        <f t="shared" si="2"/>
        <v>11214.909348802526</v>
      </c>
      <c r="E37" s="41">
        <f t="shared" si="3"/>
        <v>3289.7140479110185</v>
      </c>
      <c r="F37" s="41">
        <f t="shared" si="4"/>
        <v>140618.046708629</v>
      </c>
    </row>
    <row r="38" spans="1:7" x14ac:dyDescent="0.55000000000000004">
      <c r="A38" s="39">
        <v>26</v>
      </c>
      <c r="B38" s="40">
        <f t="shared" si="0"/>
        <v>46361</v>
      </c>
      <c r="C38" s="41">
        <f t="shared" si="1"/>
        <v>14504.623396713547</v>
      </c>
      <c r="D38" s="41">
        <f t="shared" si="2"/>
        <v>11457.899051359915</v>
      </c>
      <c r="E38" s="41">
        <f t="shared" si="3"/>
        <v>3046.7243453536298</v>
      </c>
      <c r="F38" s="41">
        <f t="shared" si="4"/>
        <v>129160.14765726909</v>
      </c>
    </row>
    <row r="39" spans="1:7" x14ac:dyDescent="0.55000000000000004">
      <c r="A39" s="39">
        <v>27</v>
      </c>
      <c r="B39" s="40">
        <f t="shared" si="0"/>
        <v>46392</v>
      </c>
      <c r="C39" s="41">
        <f t="shared" si="1"/>
        <v>14504.623396713547</v>
      </c>
      <c r="D39" s="41">
        <f t="shared" si="2"/>
        <v>11706.153530806048</v>
      </c>
      <c r="E39" s="41">
        <f t="shared" si="3"/>
        <v>2798.4698659074988</v>
      </c>
      <c r="F39" s="41">
        <f t="shared" si="4"/>
        <v>117453.99412646305</v>
      </c>
    </row>
    <row r="40" spans="1:7" x14ac:dyDescent="0.55000000000000004">
      <c r="A40" s="39">
        <v>28</v>
      </c>
      <c r="B40" s="40">
        <f t="shared" si="0"/>
        <v>46423</v>
      </c>
      <c r="C40" s="41">
        <f t="shared" si="1"/>
        <v>14504.623396713547</v>
      </c>
      <c r="D40" s="41">
        <f t="shared" si="2"/>
        <v>11959.786857306846</v>
      </c>
      <c r="E40" s="41">
        <f t="shared" si="3"/>
        <v>2544.8365394067009</v>
      </c>
      <c r="F40" s="41">
        <f t="shared" si="4"/>
        <v>105494.20726915621</v>
      </c>
      <c r="G40" s="38">
        <f>SUM(E29:E40)</f>
        <v>46149.087022922977</v>
      </c>
    </row>
    <row r="41" spans="1:7" x14ac:dyDescent="0.55000000000000004">
      <c r="A41" s="39">
        <v>29</v>
      </c>
      <c r="B41" s="40">
        <f t="shared" si="0"/>
        <v>46451</v>
      </c>
      <c r="C41" s="41">
        <f t="shared" si="1"/>
        <v>14504.623396713547</v>
      </c>
      <c r="D41" s="41">
        <f t="shared" si="2"/>
        <v>12218.915572548494</v>
      </c>
      <c r="E41" s="41">
        <f t="shared" si="3"/>
        <v>2285.7078241650524</v>
      </c>
      <c r="F41" s="41">
        <f t="shared" si="4"/>
        <v>93275.291696607717</v>
      </c>
    </row>
    <row r="42" spans="1:7" x14ac:dyDescent="0.55000000000000004">
      <c r="A42" s="39">
        <v>30</v>
      </c>
      <c r="B42" s="40">
        <f t="shared" si="0"/>
        <v>46482</v>
      </c>
      <c r="C42" s="41">
        <f t="shared" si="1"/>
        <v>14504.623396713547</v>
      </c>
      <c r="D42" s="41">
        <f t="shared" si="2"/>
        <v>12483.658743287046</v>
      </c>
      <c r="E42" s="41">
        <f t="shared" si="3"/>
        <v>2020.9646534265016</v>
      </c>
      <c r="F42" s="41">
        <f t="shared" si="4"/>
        <v>80791.632953320674</v>
      </c>
    </row>
    <row r="43" spans="1:7" x14ac:dyDescent="0.55000000000000004">
      <c r="A43" s="39">
        <v>31</v>
      </c>
      <c r="B43" s="40">
        <f t="shared" si="0"/>
        <v>46512</v>
      </c>
      <c r="C43" s="41">
        <f t="shared" si="1"/>
        <v>14504.623396713547</v>
      </c>
      <c r="D43" s="41">
        <f t="shared" si="2"/>
        <v>12754.138016058263</v>
      </c>
      <c r="E43" s="41">
        <f t="shared" si="3"/>
        <v>1750.4853806552824</v>
      </c>
      <c r="F43" s="41">
        <f t="shared" si="4"/>
        <v>68037.494937262411</v>
      </c>
    </row>
    <row r="44" spans="1:7" x14ac:dyDescent="0.55000000000000004">
      <c r="A44" s="39">
        <v>32</v>
      </c>
      <c r="B44" s="40">
        <f t="shared" si="0"/>
        <v>46543</v>
      </c>
      <c r="C44" s="41">
        <f t="shared" si="1"/>
        <v>14504.623396713547</v>
      </c>
      <c r="D44" s="41">
        <f t="shared" si="2"/>
        <v>13030.477673072861</v>
      </c>
      <c r="E44" s="41">
        <f t="shared" si="3"/>
        <v>1474.1457236406866</v>
      </c>
      <c r="F44" s="41">
        <f t="shared" si="4"/>
        <v>55007.017264189548</v>
      </c>
    </row>
    <row r="45" spans="1:7" x14ac:dyDescent="0.55000000000000004">
      <c r="A45" s="39">
        <v>33</v>
      </c>
      <c r="B45" s="40">
        <f t="shared" si="0"/>
        <v>46573</v>
      </c>
      <c r="C45" s="41">
        <f t="shared" si="1"/>
        <v>14504.623396713547</v>
      </c>
      <c r="D45" s="41">
        <f t="shared" si="2"/>
        <v>13312.804689322773</v>
      </c>
      <c r="E45" s="41">
        <f t="shared" si="3"/>
        <v>1191.8187073907745</v>
      </c>
      <c r="F45" s="41">
        <f t="shared" si="4"/>
        <v>41694.212574866775</v>
      </c>
    </row>
    <row r="46" spans="1:7" x14ac:dyDescent="0.55000000000000004">
      <c r="A46" s="39">
        <v>34</v>
      </c>
      <c r="B46" s="40">
        <f t="shared" si="0"/>
        <v>46604</v>
      </c>
      <c r="C46" s="41">
        <f t="shared" si="1"/>
        <v>14504.623396713547</v>
      </c>
      <c r="D46" s="41">
        <f t="shared" si="2"/>
        <v>13601.248790924765</v>
      </c>
      <c r="E46" s="41">
        <f t="shared" si="3"/>
        <v>903.37460578878097</v>
      </c>
      <c r="F46" s="41">
        <f t="shared" si="4"/>
        <v>28092.96378394201</v>
      </c>
    </row>
    <row r="47" spans="1:7" x14ac:dyDescent="0.55000000000000004">
      <c r="A47" s="39">
        <v>35</v>
      </c>
      <c r="B47" s="40">
        <f t="shared" si="0"/>
        <v>46635</v>
      </c>
      <c r="C47" s="41">
        <f t="shared" si="1"/>
        <v>14504.623396713547</v>
      </c>
      <c r="D47" s="41">
        <f t="shared" si="2"/>
        <v>13895.942514728134</v>
      </c>
      <c r="E47" s="41">
        <f t="shared" si="3"/>
        <v>608.68088198541113</v>
      </c>
      <c r="F47" s="41">
        <f t="shared" si="4"/>
        <v>14197.021269213876</v>
      </c>
    </row>
    <row r="48" spans="1:7" x14ac:dyDescent="0.55000000000000004">
      <c r="A48" s="39">
        <v>36</v>
      </c>
      <c r="B48" s="40">
        <f t="shared" si="0"/>
        <v>46665</v>
      </c>
      <c r="C48" s="41">
        <f t="shared" si="1"/>
        <v>14504.623396713547</v>
      </c>
      <c r="D48" s="41">
        <f t="shared" si="2"/>
        <v>14197.021269213912</v>
      </c>
      <c r="E48" s="41">
        <f t="shared" si="3"/>
        <v>307.60212749963478</v>
      </c>
      <c r="F48" s="41">
        <f t="shared" si="4"/>
        <v>-3.637978807091713E-11</v>
      </c>
    </row>
    <row r="49" spans="1:6" x14ac:dyDescent="0.55000000000000004">
      <c r="A49" s="39">
        <v>37</v>
      </c>
      <c r="B49" s="40">
        <f t="shared" si="0"/>
        <v>46696</v>
      </c>
      <c r="C49" s="41">
        <f t="shared" si="1"/>
        <v>14504.623396713547</v>
      </c>
      <c r="D49" s="41" t="e">
        <f t="shared" si="2"/>
        <v>#NUM!</v>
      </c>
      <c r="E49" s="41" t="e">
        <f t="shared" si="3"/>
        <v>#NUM!</v>
      </c>
      <c r="F49" s="41" t="e">
        <f t="shared" si="4"/>
        <v>#NUM!</v>
      </c>
    </row>
    <row r="50" spans="1:6" x14ac:dyDescent="0.55000000000000004">
      <c r="A50" s="39">
        <v>38</v>
      </c>
      <c r="B50" s="40">
        <f t="shared" si="0"/>
        <v>46726</v>
      </c>
      <c r="C50" s="41">
        <f t="shared" si="1"/>
        <v>14504.623396713547</v>
      </c>
      <c r="D50" s="41" t="e">
        <f t="shared" si="2"/>
        <v>#NUM!</v>
      </c>
      <c r="E50" s="41" t="e">
        <f t="shared" si="3"/>
        <v>#NUM!</v>
      </c>
      <c r="F50" s="41" t="e">
        <f t="shared" si="4"/>
        <v>#NUM!</v>
      </c>
    </row>
    <row r="51" spans="1:6" x14ac:dyDescent="0.55000000000000004">
      <c r="A51" s="39">
        <v>39</v>
      </c>
      <c r="B51" s="40">
        <f t="shared" si="0"/>
        <v>46757</v>
      </c>
      <c r="C51" s="41">
        <f t="shared" si="1"/>
        <v>14504.623396713547</v>
      </c>
      <c r="D51" s="41" t="e">
        <f t="shared" si="2"/>
        <v>#NUM!</v>
      </c>
      <c r="E51" s="41" t="e">
        <f t="shared" si="3"/>
        <v>#NUM!</v>
      </c>
      <c r="F51" s="41" t="e">
        <f t="shared" si="4"/>
        <v>#NUM!</v>
      </c>
    </row>
    <row r="52" spans="1:6" x14ac:dyDescent="0.55000000000000004">
      <c r="A52" s="39">
        <v>40</v>
      </c>
      <c r="B52" s="40">
        <f t="shared" si="0"/>
        <v>46788</v>
      </c>
      <c r="C52" s="41">
        <f t="shared" si="1"/>
        <v>14504.623396713547</v>
      </c>
      <c r="D52" s="41" t="e">
        <f t="shared" si="2"/>
        <v>#NUM!</v>
      </c>
      <c r="E52" s="41" t="e">
        <f t="shared" si="3"/>
        <v>#NUM!</v>
      </c>
      <c r="F52" s="41" t="e">
        <f t="shared" si="4"/>
        <v>#NUM!</v>
      </c>
    </row>
    <row r="53" spans="1:6" x14ac:dyDescent="0.55000000000000004">
      <c r="A53" s="39">
        <v>41</v>
      </c>
      <c r="B53" s="40">
        <f t="shared" si="0"/>
        <v>46817</v>
      </c>
      <c r="C53" s="41">
        <f t="shared" si="1"/>
        <v>14504.623396713547</v>
      </c>
      <c r="D53" s="41" t="e">
        <f t="shared" si="2"/>
        <v>#NUM!</v>
      </c>
      <c r="E53" s="41" t="e">
        <f t="shared" si="3"/>
        <v>#NUM!</v>
      </c>
      <c r="F53" s="41" t="e">
        <f t="shared" si="4"/>
        <v>#NUM!</v>
      </c>
    </row>
    <row r="54" spans="1:6" x14ac:dyDescent="0.55000000000000004">
      <c r="A54" s="39">
        <v>42</v>
      </c>
      <c r="B54" s="40">
        <f t="shared" si="0"/>
        <v>46848</v>
      </c>
      <c r="C54" s="41">
        <f t="shared" si="1"/>
        <v>14504.623396713547</v>
      </c>
      <c r="D54" s="41" t="e">
        <f t="shared" si="2"/>
        <v>#NUM!</v>
      </c>
      <c r="E54" s="41" t="e">
        <f t="shared" si="3"/>
        <v>#NUM!</v>
      </c>
      <c r="F54" s="41" t="e">
        <f t="shared" si="4"/>
        <v>#NUM!</v>
      </c>
    </row>
    <row r="55" spans="1:6" x14ac:dyDescent="0.55000000000000004">
      <c r="A55" s="39">
        <v>43</v>
      </c>
      <c r="B55" s="40">
        <f t="shared" si="0"/>
        <v>46878</v>
      </c>
      <c r="C55" s="41">
        <f t="shared" si="1"/>
        <v>14504.623396713547</v>
      </c>
      <c r="D55" s="41" t="e">
        <f t="shared" si="2"/>
        <v>#NUM!</v>
      </c>
      <c r="E55" s="41" t="e">
        <f t="shared" si="3"/>
        <v>#NUM!</v>
      </c>
      <c r="F55" s="41" t="e">
        <f t="shared" si="4"/>
        <v>#NUM!</v>
      </c>
    </row>
    <row r="56" spans="1:6" x14ac:dyDescent="0.55000000000000004">
      <c r="A56" s="39">
        <v>44</v>
      </c>
      <c r="B56" s="40">
        <f t="shared" si="0"/>
        <v>46909</v>
      </c>
      <c r="C56" s="41">
        <f t="shared" si="1"/>
        <v>14504.623396713547</v>
      </c>
      <c r="D56" s="41" t="e">
        <f t="shared" si="2"/>
        <v>#NUM!</v>
      </c>
      <c r="E56" s="41" t="e">
        <f t="shared" si="3"/>
        <v>#NUM!</v>
      </c>
      <c r="F56" s="41" t="e">
        <f t="shared" si="4"/>
        <v>#NUM!</v>
      </c>
    </row>
    <row r="57" spans="1:6" x14ac:dyDescent="0.55000000000000004">
      <c r="A57" s="39">
        <v>45</v>
      </c>
      <c r="B57" s="40">
        <f t="shared" si="0"/>
        <v>46939</v>
      </c>
      <c r="C57" s="41">
        <f t="shared" si="1"/>
        <v>14504.623396713547</v>
      </c>
      <c r="D57" s="41" t="e">
        <f t="shared" si="2"/>
        <v>#NUM!</v>
      </c>
      <c r="E57" s="41" t="e">
        <f t="shared" si="3"/>
        <v>#NUM!</v>
      </c>
      <c r="F57" s="41" t="e">
        <f t="shared" si="4"/>
        <v>#NUM!</v>
      </c>
    </row>
    <row r="58" spans="1:6" x14ac:dyDescent="0.55000000000000004">
      <c r="A58" s="39">
        <v>46</v>
      </c>
      <c r="B58" s="40">
        <f t="shared" si="0"/>
        <v>46970</v>
      </c>
      <c r="C58" s="41">
        <f t="shared" si="1"/>
        <v>14504.623396713547</v>
      </c>
      <c r="D58" s="41" t="e">
        <f t="shared" si="2"/>
        <v>#NUM!</v>
      </c>
      <c r="E58" s="41" t="e">
        <f t="shared" si="3"/>
        <v>#NUM!</v>
      </c>
      <c r="F58" s="41" t="e">
        <f t="shared" si="4"/>
        <v>#NUM!</v>
      </c>
    </row>
    <row r="59" spans="1:6" x14ac:dyDescent="0.55000000000000004">
      <c r="A59" s="39">
        <v>47</v>
      </c>
      <c r="B59" s="40">
        <f t="shared" si="0"/>
        <v>47001</v>
      </c>
      <c r="C59" s="41">
        <f t="shared" si="1"/>
        <v>14504.623396713547</v>
      </c>
      <c r="D59" s="41" t="e">
        <f t="shared" si="2"/>
        <v>#NUM!</v>
      </c>
      <c r="E59" s="41" t="e">
        <f t="shared" si="3"/>
        <v>#NUM!</v>
      </c>
      <c r="F59" s="41" t="e">
        <f t="shared" si="4"/>
        <v>#NUM!</v>
      </c>
    </row>
    <row r="60" spans="1:6" x14ac:dyDescent="0.55000000000000004">
      <c r="A60" s="39">
        <v>48</v>
      </c>
      <c r="B60" s="40">
        <f t="shared" si="0"/>
        <v>47031</v>
      </c>
      <c r="C60" s="41">
        <f t="shared" si="1"/>
        <v>14504.623396713547</v>
      </c>
      <c r="D60" s="41" t="e">
        <f t="shared" si="2"/>
        <v>#NUM!</v>
      </c>
      <c r="E60" s="41" t="e">
        <f t="shared" si="3"/>
        <v>#NUM!</v>
      </c>
      <c r="F60" s="41" t="e">
        <f t="shared" si="4"/>
        <v>#NUM!</v>
      </c>
    </row>
    <row r="61" spans="1:6" x14ac:dyDescent="0.55000000000000004">
      <c r="A61" s="39">
        <v>49</v>
      </c>
      <c r="B61" s="40">
        <f t="shared" si="0"/>
        <v>47062</v>
      </c>
      <c r="C61" s="41">
        <f t="shared" si="1"/>
        <v>14504.623396713547</v>
      </c>
      <c r="D61" s="41" t="e">
        <f t="shared" si="2"/>
        <v>#NUM!</v>
      </c>
      <c r="E61" s="41" t="e">
        <f t="shared" si="3"/>
        <v>#NUM!</v>
      </c>
      <c r="F61" s="41" t="e">
        <f t="shared" si="4"/>
        <v>#NUM!</v>
      </c>
    </row>
    <row r="62" spans="1:6" x14ac:dyDescent="0.55000000000000004">
      <c r="A62" s="39">
        <v>50</v>
      </c>
      <c r="B62" s="40">
        <f t="shared" si="0"/>
        <v>47092</v>
      </c>
      <c r="C62" s="41">
        <f t="shared" si="1"/>
        <v>14504.623396713547</v>
      </c>
      <c r="D62" s="41" t="e">
        <f t="shared" si="2"/>
        <v>#NUM!</v>
      </c>
      <c r="E62" s="41" t="e">
        <f t="shared" si="3"/>
        <v>#NUM!</v>
      </c>
      <c r="F62" s="41" t="e">
        <f t="shared" si="4"/>
        <v>#NUM!</v>
      </c>
    </row>
    <row r="63" spans="1:6" x14ac:dyDescent="0.55000000000000004">
      <c r="A63" s="39">
        <v>51</v>
      </c>
      <c r="B63" s="40">
        <f t="shared" si="0"/>
        <v>47123</v>
      </c>
      <c r="C63" s="41">
        <f t="shared" si="1"/>
        <v>14504.623396713547</v>
      </c>
      <c r="D63" s="41" t="e">
        <f t="shared" si="2"/>
        <v>#NUM!</v>
      </c>
      <c r="E63" s="41" t="e">
        <f t="shared" si="3"/>
        <v>#NUM!</v>
      </c>
      <c r="F63" s="41" t="e">
        <f t="shared" si="4"/>
        <v>#NUM!</v>
      </c>
    </row>
    <row r="64" spans="1:6" x14ac:dyDescent="0.55000000000000004">
      <c r="A64" s="39">
        <v>52</v>
      </c>
      <c r="B64" s="40">
        <f t="shared" si="0"/>
        <v>47154</v>
      </c>
      <c r="C64" s="41">
        <f t="shared" si="1"/>
        <v>14504.623396713547</v>
      </c>
      <c r="D64" s="41" t="e">
        <f t="shared" si="2"/>
        <v>#NUM!</v>
      </c>
      <c r="E64" s="41" t="e">
        <f t="shared" si="3"/>
        <v>#NUM!</v>
      </c>
      <c r="F64" s="41" t="e">
        <f t="shared" si="4"/>
        <v>#NUM!</v>
      </c>
    </row>
    <row r="65" spans="1:6" x14ac:dyDescent="0.55000000000000004">
      <c r="A65" s="39">
        <v>53</v>
      </c>
      <c r="B65" s="40">
        <f t="shared" si="0"/>
        <v>47182</v>
      </c>
      <c r="C65" s="41">
        <f t="shared" si="1"/>
        <v>14504.623396713547</v>
      </c>
      <c r="D65" s="41" t="e">
        <f t="shared" si="2"/>
        <v>#NUM!</v>
      </c>
      <c r="E65" s="41" t="e">
        <f t="shared" si="3"/>
        <v>#NUM!</v>
      </c>
      <c r="F65" s="41" t="e">
        <f t="shared" si="4"/>
        <v>#NUM!</v>
      </c>
    </row>
    <row r="66" spans="1:6" x14ac:dyDescent="0.55000000000000004">
      <c r="A66" s="39">
        <v>54</v>
      </c>
      <c r="B66" s="40">
        <f t="shared" si="0"/>
        <v>47213</v>
      </c>
      <c r="C66" s="41">
        <f t="shared" si="1"/>
        <v>14504.623396713547</v>
      </c>
      <c r="D66" s="41" t="e">
        <f t="shared" si="2"/>
        <v>#NUM!</v>
      </c>
      <c r="E66" s="41" t="e">
        <f t="shared" si="3"/>
        <v>#NUM!</v>
      </c>
      <c r="F66" s="41" t="e">
        <f t="shared" si="4"/>
        <v>#NUM!</v>
      </c>
    </row>
    <row r="67" spans="1:6" x14ac:dyDescent="0.55000000000000004">
      <c r="A67" s="39">
        <v>55</v>
      </c>
      <c r="B67" s="40">
        <f t="shared" si="0"/>
        <v>47243</v>
      </c>
      <c r="C67" s="41">
        <f t="shared" si="1"/>
        <v>14504.623396713547</v>
      </c>
      <c r="D67" s="41" t="e">
        <f t="shared" si="2"/>
        <v>#NUM!</v>
      </c>
      <c r="E67" s="41" t="e">
        <f t="shared" si="3"/>
        <v>#NUM!</v>
      </c>
      <c r="F67" s="41" t="e">
        <f t="shared" si="4"/>
        <v>#NUM!</v>
      </c>
    </row>
    <row r="68" spans="1:6" x14ac:dyDescent="0.55000000000000004">
      <c r="A68" s="39">
        <v>56</v>
      </c>
      <c r="B68" s="40">
        <f t="shared" si="0"/>
        <v>47274</v>
      </c>
      <c r="C68" s="41">
        <f t="shared" si="1"/>
        <v>14504.623396713547</v>
      </c>
      <c r="D68" s="41" t="e">
        <f t="shared" si="2"/>
        <v>#NUM!</v>
      </c>
      <c r="E68" s="41" t="e">
        <f t="shared" si="3"/>
        <v>#NUM!</v>
      </c>
      <c r="F68" s="41" t="e">
        <f t="shared" si="4"/>
        <v>#NUM!</v>
      </c>
    </row>
    <row r="69" spans="1:6" x14ac:dyDescent="0.55000000000000004">
      <c r="A69" s="39">
        <v>57</v>
      </c>
      <c r="B69" s="40">
        <f t="shared" si="0"/>
        <v>47304</v>
      </c>
      <c r="C69" s="41">
        <f t="shared" si="1"/>
        <v>14504.623396713547</v>
      </c>
      <c r="D69" s="41" t="e">
        <f t="shared" si="2"/>
        <v>#NUM!</v>
      </c>
      <c r="E69" s="41" t="e">
        <f t="shared" si="3"/>
        <v>#NUM!</v>
      </c>
      <c r="F69" s="41" t="e">
        <f t="shared" si="4"/>
        <v>#NUM!</v>
      </c>
    </row>
    <row r="70" spans="1:6" x14ac:dyDescent="0.55000000000000004">
      <c r="A70" s="39">
        <v>58</v>
      </c>
      <c r="B70" s="40">
        <f t="shared" si="0"/>
        <v>47335</v>
      </c>
      <c r="C70" s="41">
        <f t="shared" si="1"/>
        <v>14504.623396713547</v>
      </c>
      <c r="D70" s="41" t="e">
        <f t="shared" si="2"/>
        <v>#NUM!</v>
      </c>
      <c r="E70" s="41" t="e">
        <f t="shared" si="3"/>
        <v>#NUM!</v>
      </c>
      <c r="F70" s="41" t="e">
        <f t="shared" si="4"/>
        <v>#NUM!</v>
      </c>
    </row>
    <row r="71" spans="1:6" x14ac:dyDescent="0.55000000000000004">
      <c r="A71" s="39">
        <v>59</v>
      </c>
      <c r="B71" s="40">
        <f t="shared" si="0"/>
        <v>47366</v>
      </c>
      <c r="C71" s="41">
        <f t="shared" si="1"/>
        <v>14504.623396713547</v>
      </c>
      <c r="D71" s="41" t="e">
        <f t="shared" si="2"/>
        <v>#NUM!</v>
      </c>
      <c r="E71" s="41" t="e">
        <f t="shared" si="3"/>
        <v>#NUM!</v>
      </c>
      <c r="F71" s="41" t="e">
        <f t="shared" si="4"/>
        <v>#NUM!</v>
      </c>
    </row>
    <row r="72" spans="1:6" x14ac:dyDescent="0.55000000000000004">
      <c r="A72" s="39">
        <v>60</v>
      </c>
      <c r="B72" s="40">
        <f t="shared" si="0"/>
        <v>47396</v>
      </c>
      <c r="C72" s="41">
        <f t="shared" si="1"/>
        <v>14504.623396713547</v>
      </c>
      <c r="D72" s="41" t="e">
        <f t="shared" si="2"/>
        <v>#NUM!</v>
      </c>
      <c r="E72" s="41" t="e">
        <f t="shared" si="3"/>
        <v>#NUM!</v>
      </c>
      <c r="F72" s="41" t="e">
        <f t="shared" si="4"/>
        <v>#NUM!</v>
      </c>
    </row>
    <row r="73" spans="1:6" x14ac:dyDescent="0.55000000000000004">
      <c r="A73" s="39">
        <v>61</v>
      </c>
      <c r="B73" s="40">
        <f t="shared" si="0"/>
        <v>47427</v>
      </c>
      <c r="C73" s="41">
        <f t="shared" si="1"/>
        <v>14504.623396713547</v>
      </c>
      <c r="D73" s="41" t="e">
        <f t="shared" si="2"/>
        <v>#NUM!</v>
      </c>
      <c r="E73" s="41" t="e">
        <f t="shared" si="3"/>
        <v>#NUM!</v>
      </c>
      <c r="F73" s="41" t="e">
        <f t="shared" si="4"/>
        <v>#NUM!</v>
      </c>
    </row>
    <row r="74" spans="1:6" x14ac:dyDescent="0.55000000000000004">
      <c r="A74" s="39">
        <v>62</v>
      </c>
      <c r="B74" s="40">
        <f t="shared" si="0"/>
        <v>47457</v>
      </c>
      <c r="C74" s="41">
        <f t="shared" si="1"/>
        <v>14504.623396713547</v>
      </c>
      <c r="D74" s="41" t="e">
        <f t="shared" si="2"/>
        <v>#NUM!</v>
      </c>
      <c r="E74" s="41" t="e">
        <f t="shared" si="3"/>
        <v>#NUM!</v>
      </c>
      <c r="F74" s="41" t="e">
        <f t="shared" si="4"/>
        <v>#NUM!</v>
      </c>
    </row>
    <row r="75" spans="1:6" x14ac:dyDescent="0.55000000000000004">
      <c r="A75" s="39">
        <v>63</v>
      </c>
      <c r="B75" s="40">
        <f t="shared" si="0"/>
        <v>47488</v>
      </c>
      <c r="C75" s="41">
        <f t="shared" si="1"/>
        <v>14504.623396713547</v>
      </c>
      <c r="D75" s="41" t="e">
        <f t="shared" si="2"/>
        <v>#NUM!</v>
      </c>
      <c r="E75" s="41" t="e">
        <f t="shared" si="3"/>
        <v>#NUM!</v>
      </c>
      <c r="F75" s="41" t="e">
        <f t="shared" si="4"/>
        <v>#NUM!</v>
      </c>
    </row>
    <row r="76" spans="1:6" x14ac:dyDescent="0.55000000000000004">
      <c r="A76" s="39">
        <v>64</v>
      </c>
      <c r="B76" s="40">
        <f t="shared" si="0"/>
        <v>47519</v>
      </c>
      <c r="C76" s="41">
        <f t="shared" si="1"/>
        <v>14504.623396713547</v>
      </c>
      <c r="D76" s="41" t="e">
        <f t="shared" si="2"/>
        <v>#NUM!</v>
      </c>
      <c r="E76" s="41" t="e">
        <f t="shared" si="3"/>
        <v>#NUM!</v>
      </c>
      <c r="F76" s="41" t="e">
        <f t="shared" si="4"/>
        <v>#NUM!</v>
      </c>
    </row>
    <row r="77" spans="1:6" x14ac:dyDescent="0.55000000000000004">
      <c r="A77" s="39">
        <v>65</v>
      </c>
      <c r="B77" s="40">
        <f t="shared" si="0"/>
        <v>47547</v>
      </c>
      <c r="C77" s="41">
        <f t="shared" si="1"/>
        <v>14504.623396713547</v>
      </c>
      <c r="D77" s="41" t="e">
        <f t="shared" si="2"/>
        <v>#NUM!</v>
      </c>
      <c r="E77" s="41" t="e">
        <f t="shared" si="3"/>
        <v>#NUM!</v>
      </c>
      <c r="F77" s="41" t="e">
        <f t="shared" si="4"/>
        <v>#NUM!</v>
      </c>
    </row>
    <row r="78" spans="1:6" x14ac:dyDescent="0.55000000000000004">
      <c r="A78" s="39">
        <v>66</v>
      </c>
      <c r="B78" s="40">
        <f t="shared" ref="B78:B141" si="5">EDATE(B77,1)</f>
        <v>47578</v>
      </c>
      <c r="C78" s="41">
        <f t="shared" ref="C78:C141" si="6">-PMT($C$4/12,$C$6,$C$3)</f>
        <v>14504.623396713547</v>
      </c>
      <c r="D78" s="41" t="e">
        <f t="shared" ref="D78:D141" si="7">-PPMT($C$4/12,A78,$C$6,$C$3)</f>
        <v>#NUM!</v>
      </c>
      <c r="E78" s="41" t="e">
        <f t="shared" ref="E78:E141" si="8">-IPMT($C$4/12,A78,$C$6,$C$3)</f>
        <v>#NUM!</v>
      </c>
      <c r="F78" s="41" t="e">
        <f t="shared" ref="F78:F141" si="9">F77-D78</f>
        <v>#NUM!</v>
      </c>
    </row>
    <row r="79" spans="1:6" x14ac:dyDescent="0.55000000000000004">
      <c r="A79" s="39">
        <v>67</v>
      </c>
      <c r="B79" s="40">
        <f t="shared" si="5"/>
        <v>47608</v>
      </c>
      <c r="C79" s="41">
        <f t="shared" si="6"/>
        <v>14504.623396713547</v>
      </c>
      <c r="D79" s="41" t="e">
        <f t="shared" si="7"/>
        <v>#NUM!</v>
      </c>
      <c r="E79" s="41" t="e">
        <f t="shared" si="8"/>
        <v>#NUM!</v>
      </c>
      <c r="F79" s="41" t="e">
        <f t="shared" si="9"/>
        <v>#NUM!</v>
      </c>
    </row>
    <row r="80" spans="1:6" x14ac:dyDescent="0.55000000000000004">
      <c r="A80" s="39">
        <v>68</v>
      </c>
      <c r="B80" s="40">
        <f t="shared" si="5"/>
        <v>47639</v>
      </c>
      <c r="C80" s="41">
        <f t="shared" si="6"/>
        <v>14504.623396713547</v>
      </c>
      <c r="D80" s="41" t="e">
        <f t="shared" si="7"/>
        <v>#NUM!</v>
      </c>
      <c r="E80" s="41" t="e">
        <f t="shared" si="8"/>
        <v>#NUM!</v>
      </c>
      <c r="F80" s="41" t="e">
        <f t="shared" si="9"/>
        <v>#NUM!</v>
      </c>
    </row>
    <row r="81" spans="1:8" x14ac:dyDescent="0.55000000000000004">
      <c r="A81" s="39">
        <v>69</v>
      </c>
      <c r="B81" s="40">
        <f t="shared" si="5"/>
        <v>47669</v>
      </c>
      <c r="C81" s="41">
        <f t="shared" si="6"/>
        <v>14504.623396713547</v>
      </c>
      <c r="D81" s="41" t="e">
        <f t="shared" si="7"/>
        <v>#NUM!</v>
      </c>
      <c r="E81" s="41" t="e">
        <f t="shared" si="8"/>
        <v>#NUM!</v>
      </c>
      <c r="F81" s="41" t="e">
        <f t="shared" si="9"/>
        <v>#NUM!</v>
      </c>
    </row>
    <row r="82" spans="1:8" x14ac:dyDescent="0.55000000000000004">
      <c r="A82" s="39">
        <v>70</v>
      </c>
      <c r="B82" s="40">
        <f t="shared" si="5"/>
        <v>47700</v>
      </c>
      <c r="C82" s="41">
        <f t="shared" si="6"/>
        <v>14504.623396713547</v>
      </c>
      <c r="D82" s="41" t="e">
        <f t="shared" si="7"/>
        <v>#NUM!</v>
      </c>
      <c r="E82" s="41" t="e">
        <f t="shared" si="8"/>
        <v>#NUM!</v>
      </c>
      <c r="F82" s="41" t="e">
        <f t="shared" si="9"/>
        <v>#NUM!</v>
      </c>
    </row>
    <row r="83" spans="1:8" x14ac:dyDescent="0.55000000000000004">
      <c r="A83" s="39">
        <v>71</v>
      </c>
      <c r="B83" s="40">
        <f t="shared" si="5"/>
        <v>47731</v>
      </c>
      <c r="C83" s="41">
        <f t="shared" si="6"/>
        <v>14504.623396713547</v>
      </c>
      <c r="D83" s="41" t="e">
        <f t="shared" si="7"/>
        <v>#NUM!</v>
      </c>
      <c r="E83" s="41" t="e">
        <f t="shared" si="8"/>
        <v>#NUM!</v>
      </c>
      <c r="F83" s="41" t="e">
        <f t="shared" si="9"/>
        <v>#NUM!</v>
      </c>
    </row>
    <row r="84" spans="1:8" x14ac:dyDescent="0.55000000000000004">
      <c r="A84" s="39">
        <v>72</v>
      </c>
      <c r="B84" s="40">
        <f t="shared" si="5"/>
        <v>47761</v>
      </c>
      <c r="C84" s="41">
        <f t="shared" si="6"/>
        <v>14504.623396713547</v>
      </c>
      <c r="D84" s="41" t="e">
        <f t="shared" si="7"/>
        <v>#NUM!</v>
      </c>
      <c r="E84" s="41" t="e">
        <f t="shared" si="8"/>
        <v>#NUM!</v>
      </c>
      <c r="F84" s="41" t="e">
        <f t="shared" si="9"/>
        <v>#NUM!</v>
      </c>
    </row>
    <row r="85" spans="1:8" x14ac:dyDescent="0.55000000000000004">
      <c r="A85" s="39">
        <v>73</v>
      </c>
      <c r="B85" s="40">
        <f t="shared" si="5"/>
        <v>47792</v>
      </c>
      <c r="C85" s="41">
        <f t="shared" si="6"/>
        <v>14504.623396713547</v>
      </c>
      <c r="D85" s="41" t="e">
        <f t="shared" si="7"/>
        <v>#NUM!</v>
      </c>
      <c r="E85" s="41" t="e">
        <f t="shared" si="8"/>
        <v>#NUM!</v>
      </c>
      <c r="F85" s="41" t="e">
        <f t="shared" si="9"/>
        <v>#NUM!</v>
      </c>
    </row>
    <row r="86" spans="1:8" x14ac:dyDescent="0.55000000000000004">
      <c r="A86" s="39">
        <v>74</v>
      </c>
      <c r="B86" s="40">
        <f t="shared" si="5"/>
        <v>47822</v>
      </c>
      <c r="C86" s="41">
        <f t="shared" si="6"/>
        <v>14504.623396713547</v>
      </c>
      <c r="D86" s="41" t="e">
        <f t="shared" si="7"/>
        <v>#NUM!</v>
      </c>
      <c r="E86" s="41" t="e">
        <f t="shared" si="8"/>
        <v>#NUM!</v>
      </c>
      <c r="F86" s="41" t="e">
        <f t="shared" si="9"/>
        <v>#NUM!</v>
      </c>
    </row>
    <row r="87" spans="1:8" x14ac:dyDescent="0.55000000000000004">
      <c r="A87" s="39">
        <v>75</v>
      </c>
      <c r="B87" s="40">
        <f t="shared" si="5"/>
        <v>47853</v>
      </c>
      <c r="C87" s="41">
        <f t="shared" si="6"/>
        <v>14504.623396713547</v>
      </c>
      <c r="D87" s="41" t="e">
        <f t="shared" si="7"/>
        <v>#NUM!</v>
      </c>
      <c r="E87" s="41" t="e">
        <f t="shared" si="8"/>
        <v>#NUM!</v>
      </c>
      <c r="F87" s="41" t="e">
        <f t="shared" si="9"/>
        <v>#NUM!</v>
      </c>
    </row>
    <row r="88" spans="1:8" x14ac:dyDescent="0.55000000000000004">
      <c r="A88" s="39">
        <v>76</v>
      </c>
      <c r="B88" s="40">
        <f t="shared" si="5"/>
        <v>47884</v>
      </c>
      <c r="C88" s="41">
        <f t="shared" si="6"/>
        <v>14504.623396713547</v>
      </c>
      <c r="D88" s="41" t="e">
        <f t="shared" si="7"/>
        <v>#NUM!</v>
      </c>
      <c r="E88" s="41" t="e">
        <f t="shared" si="8"/>
        <v>#NUM!</v>
      </c>
      <c r="F88" s="41" t="e">
        <f t="shared" si="9"/>
        <v>#NUM!</v>
      </c>
    </row>
    <row r="89" spans="1:8" x14ac:dyDescent="0.55000000000000004">
      <c r="A89" s="39">
        <v>77</v>
      </c>
      <c r="B89" s="40">
        <f t="shared" si="5"/>
        <v>47912</v>
      </c>
      <c r="C89" s="41">
        <f t="shared" si="6"/>
        <v>14504.623396713547</v>
      </c>
      <c r="D89" s="41" t="e">
        <f t="shared" si="7"/>
        <v>#NUM!</v>
      </c>
      <c r="E89" s="41" t="e">
        <f t="shared" si="8"/>
        <v>#NUM!</v>
      </c>
      <c r="F89" s="41" t="e">
        <f t="shared" si="9"/>
        <v>#NUM!</v>
      </c>
    </row>
    <row r="90" spans="1:8" x14ac:dyDescent="0.55000000000000004">
      <c r="A90" s="39">
        <v>78</v>
      </c>
      <c r="B90" s="40">
        <f t="shared" si="5"/>
        <v>47943</v>
      </c>
      <c r="C90" s="41">
        <f t="shared" si="6"/>
        <v>14504.623396713547</v>
      </c>
      <c r="D90" s="41" t="e">
        <f t="shared" si="7"/>
        <v>#NUM!</v>
      </c>
      <c r="E90" s="41" t="e">
        <f t="shared" si="8"/>
        <v>#NUM!</v>
      </c>
      <c r="F90" s="41" t="e">
        <f t="shared" si="9"/>
        <v>#NUM!</v>
      </c>
    </row>
    <row r="91" spans="1:8" x14ac:dyDescent="0.55000000000000004">
      <c r="A91" s="39">
        <v>79</v>
      </c>
      <c r="B91" s="40">
        <f t="shared" si="5"/>
        <v>47973</v>
      </c>
      <c r="C91" s="41">
        <f t="shared" si="6"/>
        <v>14504.623396713547</v>
      </c>
      <c r="D91" s="41" t="e">
        <f t="shared" si="7"/>
        <v>#NUM!</v>
      </c>
      <c r="E91" s="41" t="e">
        <f t="shared" si="8"/>
        <v>#NUM!</v>
      </c>
      <c r="F91" s="41" t="e">
        <f t="shared" si="9"/>
        <v>#NUM!</v>
      </c>
    </row>
    <row r="92" spans="1:8" x14ac:dyDescent="0.55000000000000004">
      <c r="A92" s="39">
        <v>80</v>
      </c>
      <c r="B92" s="40">
        <f t="shared" si="5"/>
        <v>48004</v>
      </c>
      <c r="C92" s="41">
        <f t="shared" si="6"/>
        <v>14504.623396713547</v>
      </c>
      <c r="D92" s="41" t="e">
        <f t="shared" si="7"/>
        <v>#NUM!</v>
      </c>
      <c r="E92" s="41" t="e">
        <f t="shared" si="8"/>
        <v>#NUM!</v>
      </c>
      <c r="F92" s="41" t="e">
        <f t="shared" si="9"/>
        <v>#NUM!</v>
      </c>
      <c r="H92" s="38" t="e">
        <f>SUM(E82:E92)</f>
        <v>#NUM!</v>
      </c>
    </row>
    <row r="93" spans="1:8" x14ac:dyDescent="0.55000000000000004">
      <c r="A93" s="39">
        <v>81</v>
      </c>
      <c r="B93" s="40">
        <f t="shared" si="5"/>
        <v>48034</v>
      </c>
      <c r="C93" s="41">
        <f t="shared" si="6"/>
        <v>14504.623396713547</v>
      </c>
      <c r="D93" s="41" t="e">
        <f t="shared" si="7"/>
        <v>#NUM!</v>
      </c>
      <c r="E93" s="41" t="e">
        <f t="shared" si="8"/>
        <v>#NUM!</v>
      </c>
      <c r="F93" s="41" t="e">
        <f t="shared" si="9"/>
        <v>#NUM!</v>
      </c>
    </row>
    <row r="94" spans="1:8" x14ac:dyDescent="0.55000000000000004">
      <c r="A94" s="39">
        <v>82</v>
      </c>
      <c r="B94" s="40">
        <f t="shared" si="5"/>
        <v>48065</v>
      </c>
      <c r="C94" s="41">
        <f t="shared" si="6"/>
        <v>14504.623396713547</v>
      </c>
      <c r="D94" s="41" t="e">
        <f t="shared" si="7"/>
        <v>#NUM!</v>
      </c>
      <c r="E94" s="41" t="e">
        <f t="shared" si="8"/>
        <v>#NUM!</v>
      </c>
      <c r="F94" s="41" t="e">
        <f t="shared" si="9"/>
        <v>#NUM!</v>
      </c>
    </row>
    <row r="95" spans="1:8" x14ac:dyDescent="0.55000000000000004">
      <c r="A95" s="39">
        <v>83</v>
      </c>
      <c r="B95" s="40">
        <f t="shared" si="5"/>
        <v>48096</v>
      </c>
      <c r="C95" s="41">
        <f t="shared" si="6"/>
        <v>14504.623396713547</v>
      </c>
      <c r="D95" s="41" t="e">
        <f t="shared" si="7"/>
        <v>#NUM!</v>
      </c>
      <c r="E95" s="41" t="e">
        <f t="shared" si="8"/>
        <v>#NUM!</v>
      </c>
      <c r="F95" s="41" t="e">
        <f t="shared" si="9"/>
        <v>#NUM!</v>
      </c>
    </row>
    <row r="96" spans="1:8" x14ac:dyDescent="0.55000000000000004">
      <c r="A96" s="39">
        <v>84</v>
      </c>
      <c r="B96" s="40">
        <f t="shared" si="5"/>
        <v>48126</v>
      </c>
      <c r="C96" s="41">
        <f t="shared" si="6"/>
        <v>14504.623396713547</v>
      </c>
      <c r="D96" s="41" t="e">
        <f t="shared" si="7"/>
        <v>#NUM!</v>
      </c>
      <c r="E96" s="41" t="e">
        <f t="shared" si="8"/>
        <v>#NUM!</v>
      </c>
      <c r="F96" s="41" t="e">
        <f t="shared" si="9"/>
        <v>#NUM!</v>
      </c>
    </row>
    <row r="97" spans="1:8" x14ac:dyDescent="0.55000000000000004">
      <c r="A97" s="39">
        <v>85</v>
      </c>
      <c r="B97" s="40">
        <f t="shared" si="5"/>
        <v>48157</v>
      </c>
      <c r="C97" s="41">
        <f t="shared" si="6"/>
        <v>14504.623396713547</v>
      </c>
      <c r="D97" s="41" t="e">
        <f t="shared" si="7"/>
        <v>#NUM!</v>
      </c>
      <c r="E97" s="41" t="e">
        <f t="shared" si="8"/>
        <v>#NUM!</v>
      </c>
      <c r="F97" s="41" t="e">
        <f t="shared" si="9"/>
        <v>#NUM!</v>
      </c>
    </row>
    <row r="98" spans="1:8" x14ac:dyDescent="0.55000000000000004">
      <c r="A98" s="39">
        <v>86</v>
      </c>
      <c r="B98" s="40">
        <f t="shared" si="5"/>
        <v>48187</v>
      </c>
      <c r="C98" s="41">
        <f t="shared" si="6"/>
        <v>14504.623396713547</v>
      </c>
      <c r="D98" s="41" t="e">
        <f t="shared" si="7"/>
        <v>#NUM!</v>
      </c>
      <c r="E98" s="41" t="e">
        <f t="shared" si="8"/>
        <v>#NUM!</v>
      </c>
      <c r="F98" s="41" t="e">
        <f t="shared" si="9"/>
        <v>#NUM!</v>
      </c>
    </row>
    <row r="99" spans="1:8" x14ac:dyDescent="0.55000000000000004">
      <c r="A99" s="39">
        <v>87</v>
      </c>
      <c r="B99" s="40">
        <f t="shared" si="5"/>
        <v>48218</v>
      </c>
      <c r="C99" s="41">
        <f t="shared" si="6"/>
        <v>14504.623396713547</v>
      </c>
      <c r="D99" s="41" t="e">
        <f t="shared" si="7"/>
        <v>#NUM!</v>
      </c>
      <c r="E99" s="41" t="e">
        <f t="shared" si="8"/>
        <v>#NUM!</v>
      </c>
      <c r="F99" s="41" t="e">
        <f t="shared" si="9"/>
        <v>#NUM!</v>
      </c>
    </row>
    <row r="100" spans="1:8" x14ac:dyDescent="0.55000000000000004">
      <c r="A100" s="39">
        <v>88</v>
      </c>
      <c r="B100" s="40">
        <f t="shared" si="5"/>
        <v>48249</v>
      </c>
      <c r="C100" s="41">
        <f t="shared" si="6"/>
        <v>14504.623396713547</v>
      </c>
      <c r="D100" s="41" t="e">
        <f t="shared" si="7"/>
        <v>#NUM!</v>
      </c>
      <c r="E100" s="41" t="e">
        <f t="shared" si="8"/>
        <v>#NUM!</v>
      </c>
      <c r="F100" s="41" t="e">
        <f t="shared" si="9"/>
        <v>#NUM!</v>
      </c>
    </row>
    <row r="101" spans="1:8" x14ac:dyDescent="0.55000000000000004">
      <c r="A101" s="39">
        <v>89</v>
      </c>
      <c r="B101" s="40">
        <f t="shared" si="5"/>
        <v>48278</v>
      </c>
      <c r="C101" s="41">
        <f t="shared" si="6"/>
        <v>14504.623396713547</v>
      </c>
      <c r="D101" s="41" t="e">
        <f t="shared" si="7"/>
        <v>#NUM!</v>
      </c>
      <c r="E101" s="41" t="e">
        <f t="shared" si="8"/>
        <v>#NUM!</v>
      </c>
      <c r="F101" s="41" t="e">
        <f t="shared" si="9"/>
        <v>#NUM!</v>
      </c>
    </row>
    <row r="102" spans="1:8" x14ac:dyDescent="0.55000000000000004">
      <c r="A102" s="39">
        <v>90</v>
      </c>
      <c r="B102" s="40">
        <f t="shared" si="5"/>
        <v>48309</v>
      </c>
      <c r="C102" s="41">
        <f t="shared" si="6"/>
        <v>14504.623396713547</v>
      </c>
      <c r="D102" s="41" t="e">
        <f t="shared" si="7"/>
        <v>#NUM!</v>
      </c>
      <c r="E102" s="41" t="e">
        <f t="shared" si="8"/>
        <v>#NUM!</v>
      </c>
      <c r="F102" s="41" t="e">
        <f t="shared" si="9"/>
        <v>#NUM!</v>
      </c>
    </row>
    <row r="103" spans="1:8" x14ac:dyDescent="0.55000000000000004">
      <c r="A103" s="39">
        <v>91</v>
      </c>
      <c r="B103" s="40">
        <f t="shared" si="5"/>
        <v>48339</v>
      </c>
      <c r="C103" s="41">
        <f t="shared" si="6"/>
        <v>14504.623396713547</v>
      </c>
      <c r="D103" s="41" t="e">
        <f t="shared" si="7"/>
        <v>#NUM!</v>
      </c>
      <c r="E103" s="41" t="e">
        <f t="shared" si="8"/>
        <v>#NUM!</v>
      </c>
      <c r="F103" s="41" t="e">
        <f t="shared" si="9"/>
        <v>#NUM!</v>
      </c>
    </row>
    <row r="104" spans="1:8" x14ac:dyDescent="0.55000000000000004">
      <c r="A104" s="39">
        <v>92</v>
      </c>
      <c r="B104" s="40">
        <f t="shared" si="5"/>
        <v>48370</v>
      </c>
      <c r="C104" s="41">
        <f t="shared" si="6"/>
        <v>14504.623396713547</v>
      </c>
      <c r="D104" s="41" t="e">
        <f t="shared" si="7"/>
        <v>#NUM!</v>
      </c>
      <c r="E104" s="41" t="e">
        <f t="shared" si="8"/>
        <v>#NUM!</v>
      </c>
      <c r="F104" s="41" t="e">
        <f t="shared" si="9"/>
        <v>#NUM!</v>
      </c>
      <c r="H104" s="38" t="e">
        <f>SUM(E93:E104)</f>
        <v>#NUM!</v>
      </c>
    </row>
    <row r="105" spans="1:8" x14ac:dyDescent="0.55000000000000004">
      <c r="A105" s="39">
        <v>93</v>
      </c>
      <c r="B105" s="40">
        <f t="shared" si="5"/>
        <v>48400</v>
      </c>
      <c r="C105" s="41">
        <f t="shared" si="6"/>
        <v>14504.623396713547</v>
      </c>
      <c r="D105" s="41" t="e">
        <f t="shared" si="7"/>
        <v>#NUM!</v>
      </c>
      <c r="E105" s="41" t="e">
        <f t="shared" si="8"/>
        <v>#NUM!</v>
      </c>
      <c r="F105" s="41" t="e">
        <f t="shared" si="9"/>
        <v>#NUM!</v>
      </c>
    </row>
    <row r="106" spans="1:8" x14ac:dyDescent="0.55000000000000004">
      <c r="A106" s="39">
        <v>94</v>
      </c>
      <c r="B106" s="40">
        <f t="shared" si="5"/>
        <v>48431</v>
      </c>
      <c r="C106" s="41">
        <f t="shared" si="6"/>
        <v>14504.623396713547</v>
      </c>
      <c r="D106" s="41" t="e">
        <f t="shared" si="7"/>
        <v>#NUM!</v>
      </c>
      <c r="E106" s="41" t="e">
        <f t="shared" si="8"/>
        <v>#NUM!</v>
      </c>
      <c r="F106" s="41" t="e">
        <f t="shared" si="9"/>
        <v>#NUM!</v>
      </c>
    </row>
    <row r="107" spans="1:8" x14ac:dyDescent="0.55000000000000004">
      <c r="A107" s="39">
        <v>95</v>
      </c>
      <c r="B107" s="40">
        <f t="shared" si="5"/>
        <v>48462</v>
      </c>
      <c r="C107" s="41">
        <f t="shared" si="6"/>
        <v>14504.623396713547</v>
      </c>
      <c r="D107" s="41" t="e">
        <f t="shared" si="7"/>
        <v>#NUM!</v>
      </c>
      <c r="E107" s="41" t="e">
        <f t="shared" si="8"/>
        <v>#NUM!</v>
      </c>
      <c r="F107" s="41" t="e">
        <f t="shared" si="9"/>
        <v>#NUM!</v>
      </c>
    </row>
    <row r="108" spans="1:8" x14ac:dyDescent="0.55000000000000004">
      <c r="A108" s="39">
        <v>96</v>
      </c>
      <c r="B108" s="40">
        <f t="shared" si="5"/>
        <v>48492</v>
      </c>
      <c r="C108" s="41">
        <f t="shared" si="6"/>
        <v>14504.623396713547</v>
      </c>
      <c r="D108" s="41" t="e">
        <f t="shared" si="7"/>
        <v>#NUM!</v>
      </c>
      <c r="E108" s="41" t="e">
        <f t="shared" si="8"/>
        <v>#NUM!</v>
      </c>
      <c r="F108" s="41" t="e">
        <f t="shared" si="9"/>
        <v>#NUM!</v>
      </c>
    </row>
    <row r="109" spans="1:8" x14ac:dyDescent="0.55000000000000004">
      <c r="A109" s="39">
        <v>97</v>
      </c>
      <c r="B109" s="40">
        <f t="shared" si="5"/>
        <v>48523</v>
      </c>
      <c r="C109" s="41">
        <f t="shared" si="6"/>
        <v>14504.623396713547</v>
      </c>
      <c r="D109" s="41" t="e">
        <f t="shared" si="7"/>
        <v>#NUM!</v>
      </c>
      <c r="E109" s="41" t="e">
        <f t="shared" si="8"/>
        <v>#NUM!</v>
      </c>
      <c r="F109" s="41" t="e">
        <f t="shared" si="9"/>
        <v>#NUM!</v>
      </c>
    </row>
    <row r="110" spans="1:8" x14ac:dyDescent="0.55000000000000004">
      <c r="A110" s="39">
        <v>98</v>
      </c>
      <c r="B110" s="40">
        <f t="shared" si="5"/>
        <v>48553</v>
      </c>
      <c r="C110" s="41">
        <f t="shared" si="6"/>
        <v>14504.623396713547</v>
      </c>
      <c r="D110" s="41" t="e">
        <f t="shared" si="7"/>
        <v>#NUM!</v>
      </c>
      <c r="E110" s="41" t="e">
        <f t="shared" si="8"/>
        <v>#NUM!</v>
      </c>
      <c r="F110" s="41" t="e">
        <f t="shared" si="9"/>
        <v>#NUM!</v>
      </c>
    </row>
    <row r="111" spans="1:8" x14ac:dyDescent="0.55000000000000004">
      <c r="A111" s="39">
        <v>99</v>
      </c>
      <c r="B111" s="40">
        <f t="shared" si="5"/>
        <v>48584</v>
      </c>
      <c r="C111" s="41">
        <f t="shared" si="6"/>
        <v>14504.623396713547</v>
      </c>
      <c r="D111" s="41" t="e">
        <f t="shared" si="7"/>
        <v>#NUM!</v>
      </c>
      <c r="E111" s="41" t="e">
        <f t="shared" si="8"/>
        <v>#NUM!</v>
      </c>
      <c r="F111" s="41" t="e">
        <f t="shared" si="9"/>
        <v>#NUM!</v>
      </c>
    </row>
    <row r="112" spans="1:8" x14ac:dyDescent="0.55000000000000004">
      <c r="A112" s="39">
        <v>100</v>
      </c>
      <c r="B112" s="40">
        <f t="shared" si="5"/>
        <v>48615</v>
      </c>
      <c r="C112" s="41">
        <f t="shared" si="6"/>
        <v>14504.623396713547</v>
      </c>
      <c r="D112" s="41" t="e">
        <f t="shared" si="7"/>
        <v>#NUM!</v>
      </c>
      <c r="E112" s="41" t="e">
        <f t="shared" si="8"/>
        <v>#NUM!</v>
      </c>
      <c r="F112" s="41" t="e">
        <f t="shared" si="9"/>
        <v>#NUM!</v>
      </c>
    </row>
    <row r="113" spans="1:8" x14ac:dyDescent="0.55000000000000004">
      <c r="A113" s="39">
        <v>101</v>
      </c>
      <c r="B113" s="40">
        <f t="shared" si="5"/>
        <v>48643</v>
      </c>
      <c r="C113" s="41">
        <f t="shared" si="6"/>
        <v>14504.623396713547</v>
      </c>
      <c r="D113" s="41" t="e">
        <f t="shared" si="7"/>
        <v>#NUM!</v>
      </c>
      <c r="E113" s="41" t="e">
        <f t="shared" si="8"/>
        <v>#NUM!</v>
      </c>
      <c r="F113" s="41" t="e">
        <f t="shared" si="9"/>
        <v>#NUM!</v>
      </c>
    </row>
    <row r="114" spans="1:8" x14ac:dyDescent="0.55000000000000004">
      <c r="A114" s="39">
        <v>102</v>
      </c>
      <c r="B114" s="40">
        <f t="shared" si="5"/>
        <v>48674</v>
      </c>
      <c r="C114" s="41">
        <f t="shared" si="6"/>
        <v>14504.623396713547</v>
      </c>
      <c r="D114" s="41" t="e">
        <f t="shared" si="7"/>
        <v>#NUM!</v>
      </c>
      <c r="E114" s="41" t="e">
        <f t="shared" si="8"/>
        <v>#NUM!</v>
      </c>
      <c r="F114" s="41" t="e">
        <f t="shared" si="9"/>
        <v>#NUM!</v>
      </c>
    </row>
    <row r="115" spans="1:8" x14ac:dyDescent="0.55000000000000004">
      <c r="A115" s="39">
        <v>103</v>
      </c>
      <c r="B115" s="40">
        <f t="shared" si="5"/>
        <v>48704</v>
      </c>
      <c r="C115" s="41">
        <f t="shared" si="6"/>
        <v>14504.623396713547</v>
      </c>
      <c r="D115" s="41" t="e">
        <f t="shared" si="7"/>
        <v>#NUM!</v>
      </c>
      <c r="E115" s="41" t="e">
        <f t="shared" si="8"/>
        <v>#NUM!</v>
      </c>
      <c r="F115" s="41" t="e">
        <f t="shared" si="9"/>
        <v>#NUM!</v>
      </c>
    </row>
    <row r="116" spans="1:8" x14ac:dyDescent="0.55000000000000004">
      <c r="A116" s="39">
        <v>104</v>
      </c>
      <c r="B116" s="40">
        <f t="shared" si="5"/>
        <v>48735</v>
      </c>
      <c r="C116" s="41">
        <f t="shared" si="6"/>
        <v>14504.623396713547</v>
      </c>
      <c r="D116" s="41" t="e">
        <f t="shared" si="7"/>
        <v>#NUM!</v>
      </c>
      <c r="E116" s="41" t="e">
        <f t="shared" si="8"/>
        <v>#NUM!</v>
      </c>
      <c r="F116" s="41" t="e">
        <f t="shared" si="9"/>
        <v>#NUM!</v>
      </c>
      <c r="H116" s="38" t="e">
        <f>SUM(E105:E116)</f>
        <v>#NUM!</v>
      </c>
    </row>
    <row r="117" spans="1:8" x14ac:dyDescent="0.55000000000000004">
      <c r="A117" s="39">
        <v>105</v>
      </c>
      <c r="B117" s="40">
        <f t="shared" si="5"/>
        <v>48765</v>
      </c>
      <c r="C117" s="41">
        <f t="shared" si="6"/>
        <v>14504.623396713547</v>
      </c>
      <c r="D117" s="41" t="e">
        <f t="shared" si="7"/>
        <v>#NUM!</v>
      </c>
      <c r="E117" s="41" t="e">
        <f t="shared" si="8"/>
        <v>#NUM!</v>
      </c>
      <c r="F117" s="41" t="e">
        <f t="shared" si="9"/>
        <v>#NUM!</v>
      </c>
    </row>
    <row r="118" spans="1:8" x14ac:dyDescent="0.55000000000000004">
      <c r="A118" s="39">
        <v>106</v>
      </c>
      <c r="B118" s="40">
        <f t="shared" si="5"/>
        <v>48796</v>
      </c>
      <c r="C118" s="41">
        <f t="shared" si="6"/>
        <v>14504.623396713547</v>
      </c>
      <c r="D118" s="41" t="e">
        <f t="shared" si="7"/>
        <v>#NUM!</v>
      </c>
      <c r="E118" s="41" t="e">
        <f t="shared" si="8"/>
        <v>#NUM!</v>
      </c>
      <c r="F118" s="41" t="e">
        <f t="shared" si="9"/>
        <v>#NUM!</v>
      </c>
    </row>
    <row r="119" spans="1:8" x14ac:dyDescent="0.55000000000000004">
      <c r="A119" s="39">
        <v>107</v>
      </c>
      <c r="B119" s="40">
        <f t="shared" si="5"/>
        <v>48827</v>
      </c>
      <c r="C119" s="41">
        <f t="shared" si="6"/>
        <v>14504.623396713547</v>
      </c>
      <c r="D119" s="41" t="e">
        <f t="shared" si="7"/>
        <v>#NUM!</v>
      </c>
      <c r="E119" s="41" t="e">
        <f t="shared" si="8"/>
        <v>#NUM!</v>
      </c>
      <c r="F119" s="41" t="e">
        <f t="shared" si="9"/>
        <v>#NUM!</v>
      </c>
    </row>
    <row r="120" spans="1:8" x14ac:dyDescent="0.55000000000000004">
      <c r="A120" s="39">
        <v>108</v>
      </c>
      <c r="B120" s="40">
        <f t="shared" si="5"/>
        <v>48857</v>
      </c>
      <c r="C120" s="41">
        <f t="shared" si="6"/>
        <v>14504.623396713547</v>
      </c>
      <c r="D120" s="41" t="e">
        <f t="shared" si="7"/>
        <v>#NUM!</v>
      </c>
      <c r="E120" s="41" t="e">
        <f t="shared" si="8"/>
        <v>#NUM!</v>
      </c>
      <c r="F120" s="41" t="e">
        <f t="shared" si="9"/>
        <v>#NUM!</v>
      </c>
    </row>
    <row r="121" spans="1:8" x14ac:dyDescent="0.55000000000000004">
      <c r="A121" s="39">
        <v>109</v>
      </c>
      <c r="B121" s="40">
        <f t="shared" si="5"/>
        <v>48888</v>
      </c>
      <c r="C121" s="41">
        <f t="shared" si="6"/>
        <v>14504.623396713547</v>
      </c>
      <c r="D121" s="41" t="e">
        <f t="shared" si="7"/>
        <v>#NUM!</v>
      </c>
      <c r="E121" s="41" t="e">
        <f t="shared" si="8"/>
        <v>#NUM!</v>
      </c>
      <c r="F121" s="41" t="e">
        <f t="shared" si="9"/>
        <v>#NUM!</v>
      </c>
    </row>
    <row r="122" spans="1:8" x14ac:dyDescent="0.55000000000000004">
      <c r="A122" s="39">
        <v>110</v>
      </c>
      <c r="B122" s="40">
        <f t="shared" si="5"/>
        <v>48918</v>
      </c>
      <c r="C122" s="41">
        <f t="shared" si="6"/>
        <v>14504.623396713547</v>
      </c>
      <c r="D122" s="41" t="e">
        <f t="shared" si="7"/>
        <v>#NUM!</v>
      </c>
      <c r="E122" s="41" t="e">
        <f t="shared" si="8"/>
        <v>#NUM!</v>
      </c>
      <c r="F122" s="41" t="e">
        <f t="shared" si="9"/>
        <v>#NUM!</v>
      </c>
    </row>
    <row r="123" spans="1:8" x14ac:dyDescent="0.55000000000000004">
      <c r="A123" s="39">
        <v>111</v>
      </c>
      <c r="B123" s="40">
        <f t="shared" si="5"/>
        <v>48949</v>
      </c>
      <c r="C123" s="41">
        <f t="shared" si="6"/>
        <v>14504.623396713547</v>
      </c>
      <c r="D123" s="41" t="e">
        <f t="shared" si="7"/>
        <v>#NUM!</v>
      </c>
      <c r="E123" s="41" t="e">
        <f t="shared" si="8"/>
        <v>#NUM!</v>
      </c>
      <c r="F123" s="41" t="e">
        <f t="shared" si="9"/>
        <v>#NUM!</v>
      </c>
    </row>
    <row r="124" spans="1:8" x14ac:dyDescent="0.55000000000000004">
      <c r="A124" s="39">
        <v>112</v>
      </c>
      <c r="B124" s="40">
        <f t="shared" si="5"/>
        <v>48980</v>
      </c>
      <c r="C124" s="41">
        <f t="shared" si="6"/>
        <v>14504.623396713547</v>
      </c>
      <c r="D124" s="41" t="e">
        <f t="shared" si="7"/>
        <v>#NUM!</v>
      </c>
      <c r="E124" s="41" t="e">
        <f t="shared" si="8"/>
        <v>#NUM!</v>
      </c>
      <c r="F124" s="41" t="e">
        <f t="shared" si="9"/>
        <v>#NUM!</v>
      </c>
    </row>
    <row r="125" spans="1:8" x14ac:dyDescent="0.55000000000000004">
      <c r="A125" s="39">
        <v>113</v>
      </c>
      <c r="B125" s="40">
        <f t="shared" si="5"/>
        <v>49008</v>
      </c>
      <c r="C125" s="41">
        <f t="shared" si="6"/>
        <v>14504.623396713547</v>
      </c>
      <c r="D125" s="41" t="e">
        <f t="shared" si="7"/>
        <v>#NUM!</v>
      </c>
      <c r="E125" s="41" t="e">
        <f t="shared" si="8"/>
        <v>#NUM!</v>
      </c>
      <c r="F125" s="41" t="e">
        <f t="shared" si="9"/>
        <v>#NUM!</v>
      </c>
    </row>
    <row r="126" spans="1:8" x14ac:dyDescent="0.55000000000000004">
      <c r="A126" s="39">
        <v>114</v>
      </c>
      <c r="B126" s="40">
        <f t="shared" si="5"/>
        <v>49039</v>
      </c>
      <c r="C126" s="41">
        <f t="shared" si="6"/>
        <v>14504.623396713547</v>
      </c>
      <c r="D126" s="41" t="e">
        <f t="shared" si="7"/>
        <v>#NUM!</v>
      </c>
      <c r="E126" s="41" t="e">
        <f t="shared" si="8"/>
        <v>#NUM!</v>
      </c>
      <c r="F126" s="41" t="e">
        <f t="shared" si="9"/>
        <v>#NUM!</v>
      </c>
    </row>
    <row r="127" spans="1:8" x14ac:dyDescent="0.55000000000000004">
      <c r="A127" s="39">
        <v>115</v>
      </c>
      <c r="B127" s="40">
        <f t="shared" si="5"/>
        <v>49069</v>
      </c>
      <c r="C127" s="41">
        <f t="shared" si="6"/>
        <v>14504.623396713547</v>
      </c>
      <c r="D127" s="41" t="e">
        <f t="shared" si="7"/>
        <v>#NUM!</v>
      </c>
      <c r="E127" s="41" t="e">
        <f t="shared" si="8"/>
        <v>#NUM!</v>
      </c>
      <c r="F127" s="41" t="e">
        <f t="shared" si="9"/>
        <v>#NUM!</v>
      </c>
    </row>
    <row r="128" spans="1:8" x14ac:dyDescent="0.55000000000000004">
      <c r="A128" s="39">
        <v>116</v>
      </c>
      <c r="B128" s="40">
        <f t="shared" si="5"/>
        <v>49100</v>
      </c>
      <c r="C128" s="41">
        <f t="shared" si="6"/>
        <v>14504.623396713547</v>
      </c>
      <c r="D128" s="41" t="e">
        <f t="shared" si="7"/>
        <v>#NUM!</v>
      </c>
      <c r="E128" s="41" t="e">
        <f t="shared" si="8"/>
        <v>#NUM!</v>
      </c>
      <c r="F128" s="41" t="e">
        <f t="shared" si="9"/>
        <v>#NUM!</v>
      </c>
    </row>
    <row r="129" spans="1:6" x14ac:dyDescent="0.55000000000000004">
      <c r="A129" s="39">
        <v>117</v>
      </c>
      <c r="B129" s="40">
        <f t="shared" si="5"/>
        <v>49130</v>
      </c>
      <c r="C129" s="41">
        <f t="shared" si="6"/>
        <v>14504.623396713547</v>
      </c>
      <c r="D129" s="41" t="e">
        <f t="shared" si="7"/>
        <v>#NUM!</v>
      </c>
      <c r="E129" s="41" t="e">
        <f t="shared" si="8"/>
        <v>#NUM!</v>
      </c>
      <c r="F129" s="41" t="e">
        <f t="shared" si="9"/>
        <v>#NUM!</v>
      </c>
    </row>
    <row r="130" spans="1:6" x14ac:dyDescent="0.55000000000000004">
      <c r="A130" s="39">
        <v>118</v>
      </c>
      <c r="B130" s="40">
        <f t="shared" si="5"/>
        <v>49161</v>
      </c>
      <c r="C130" s="41">
        <f t="shared" si="6"/>
        <v>14504.623396713547</v>
      </c>
      <c r="D130" s="41" t="e">
        <f t="shared" si="7"/>
        <v>#NUM!</v>
      </c>
      <c r="E130" s="41" t="e">
        <f t="shared" si="8"/>
        <v>#NUM!</v>
      </c>
      <c r="F130" s="41" t="e">
        <f t="shared" si="9"/>
        <v>#NUM!</v>
      </c>
    </row>
    <row r="131" spans="1:6" x14ac:dyDescent="0.55000000000000004">
      <c r="A131" s="39">
        <v>119</v>
      </c>
      <c r="B131" s="40">
        <f t="shared" si="5"/>
        <v>49192</v>
      </c>
      <c r="C131" s="41">
        <f t="shared" si="6"/>
        <v>14504.623396713547</v>
      </c>
      <c r="D131" s="41" t="e">
        <f t="shared" si="7"/>
        <v>#NUM!</v>
      </c>
      <c r="E131" s="41" t="e">
        <f t="shared" si="8"/>
        <v>#NUM!</v>
      </c>
      <c r="F131" s="41" t="e">
        <f t="shared" si="9"/>
        <v>#NUM!</v>
      </c>
    </row>
    <row r="132" spans="1:6" x14ac:dyDescent="0.55000000000000004">
      <c r="A132" s="39">
        <v>120</v>
      </c>
      <c r="B132" s="40">
        <f t="shared" si="5"/>
        <v>49222</v>
      </c>
      <c r="C132" s="41">
        <f t="shared" si="6"/>
        <v>14504.623396713547</v>
      </c>
      <c r="D132" s="41" t="e">
        <f t="shared" si="7"/>
        <v>#NUM!</v>
      </c>
      <c r="E132" s="41" t="e">
        <f t="shared" si="8"/>
        <v>#NUM!</v>
      </c>
      <c r="F132" s="41" t="e">
        <f t="shared" si="9"/>
        <v>#NUM!</v>
      </c>
    </row>
    <row r="133" spans="1:6" x14ac:dyDescent="0.55000000000000004">
      <c r="A133" s="39">
        <v>121</v>
      </c>
      <c r="B133" s="40">
        <f t="shared" si="5"/>
        <v>49253</v>
      </c>
      <c r="C133" s="41">
        <f t="shared" si="6"/>
        <v>14504.623396713547</v>
      </c>
      <c r="D133" s="41" t="e">
        <f t="shared" si="7"/>
        <v>#NUM!</v>
      </c>
      <c r="E133" s="41" t="e">
        <f t="shared" si="8"/>
        <v>#NUM!</v>
      </c>
      <c r="F133" s="41" t="e">
        <f t="shared" si="9"/>
        <v>#NUM!</v>
      </c>
    </row>
    <row r="134" spans="1:6" x14ac:dyDescent="0.55000000000000004">
      <c r="A134" s="39">
        <v>122</v>
      </c>
      <c r="B134" s="40">
        <f t="shared" si="5"/>
        <v>49283</v>
      </c>
      <c r="C134" s="41">
        <f t="shared" si="6"/>
        <v>14504.623396713547</v>
      </c>
      <c r="D134" s="41" t="e">
        <f t="shared" si="7"/>
        <v>#NUM!</v>
      </c>
      <c r="E134" s="41" t="e">
        <f t="shared" si="8"/>
        <v>#NUM!</v>
      </c>
      <c r="F134" s="41" t="e">
        <f t="shared" si="9"/>
        <v>#NUM!</v>
      </c>
    </row>
    <row r="135" spans="1:6" x14ac:dyDescent="0.55000000000000004">
      <c r="A135" s="39">
        <v>123</v>
      </c>
      <c r="B135" s="40">
        <f t="shared" si="5"/>
        <v>49314</v>
      </c>
      <c r="C135" s="41">
        <f t="shared" si="6"/>
        <v>14504.623396713547</v>
      </c>
      <c r="D135" s="41" t="e">
        <f t="shared" si="7"/>
        <v>#NUM!</v>
      </c>
      <c r="E135" s="41" t="e">
        <f t="shared" si="8"/>
        <v>#NUM!</v>
      </c>
      <c r="F135" s="41" t="e">
        <f t="shared" si="9"/>
        <v>#NUM!</v>
      </c>
    </row>
    <row r="136" spans="1:6" x14ac:dyDescent="0.55000000000000004">
      <c r="A136" s="39">
        <v>124</v>
      </c>
      <c r="B136" s="40">
        <f t="shared" si="5"/>
        <v>49345</v>
      </c>
      <c r="C136" s="41">
        <f t="shared" si="6"/>
        <v>14504.623396713547</v>
      </c>
      <c r="D136" s="41" t="e">
        <f t="shared" si="7"/>
        <v>#NUM!</v>
      </c>
      <c r="E136" s="41" t="e">
        <f t="shared" si="8"/>
        <v>#NUM!</v>
      </c>
      <c r="F136" s="41" t="e">
        <f t="shared" si="9"/>
        <v>#NUM!</v>
      </c>
    </row>
    <row r="137" spans="1:6" x14ac:dyDescent="0.55000000000000004">
      <c r="A137" s="39">
        <v>125</v>
      </c>
      <c r="B137" s="40">
        <f t="shared" si="5"/>
        <v>49373</v>
      </c>
      <c r="C137" s="41">
        <f t="shared" si="6"/>
        <v>14504.623396713547</v>
      </c>
      <c r="D137" s="41" t="e">
        <f t="shared" si="7"/>
        <v>#NUM!</v>
      </c>
      <c r="E137" s="41" t="e">
        <f t="shared" si="8"/>
        <v>#NUM!</v>
      </c>
      <c r="F137" s="41" t="e">
        <f t="shared" si="9"/>
        <v>#NUM!</v>
      </c>
    </row>
    <row r="138" spans="1:6" x14ac:dyDescent="0.55000000000000004">
      <c r="A138" s="39">
        <v>126</v>
      </c>
      <c r="B138" s="40">
        <f t="shared" si="5"/>
        <v>49404</v>
      </c>
      <c r="C138" s="41">
        <f t="shared" si="6"/>
        <v>14504.623396713547</v>
      </c>
      <c r="D138" s="41" t="e">
        <f t="shared" si="7"/>
        <v>#NUM!</v>
      </c>
      <c r="E138" s="41" t="e">
        <f t="shared" si="8"/>
        <v>#NUM!</v>
      </c>
      <c r="F138" s="41" t="e">
        <f t="shared" si="9"/>
        <v>#NUM!</v>
      </c>
    </row>
    <row r="139" spans="1:6" x14ac:dyDescent="0.55000000000000004">
      <c r="A139" s="39">
        <v>127</v>
      </c>
      <c r="B139" s="40">
        <f t="shared" si="5"/>
        <v>49434</v>
      </c>
      <c r="C139" s="41">
        <f t="shared" si="6"/>
        <v>14504.623396713547</v>
      </c>
      <c r="D139" s="41" t="e">
        <f t="shared" si="7"/>
        <v>#NUM!</v>
      </c>
      <c r="E139" s="41" t="e">
        <f t="shared" si="8"/>
        <v>#NUM!</v>
      </c>
      <c r="F139" s="41" t="e">
        <f t="shared" si="9"/>
        <v>#NUM!</v>
      </c>
    </row>
    <row r="140" spans="1:6" x14ac:dyDescent="0.55000000000000004">
      <c r="A140" s="39">
        <v>128</v>
      </c>
      <c r="B140" s="40">
        <f t="shared" si="5"/>
        <v>49465</v>
      </c>
      <c r="C140" s="41">
        <f t="shared" si="6"/>
        <v>14504.623396713547</v>
      </c>
      <c r="D140" s="41" t="e">
        <f t="shared" si="7"/>
        <v>#NUM!</v>
      </c>
      <c r="E140" s="41" t="e">
        <f t="shared" si="8"/>
        <v>#NUM!</v>
      </c>
      <c r="F140" s="41" t="e">
        <f t="shared" si="9"/>
        <v>#NUM!</v>
      </c>
    </row>
    <row r="141" spans="1:6" x14ac:dyDescent="0.55000000000000004">
      <c r="A141" s="39">
        <v>129</v>
      </c>
      <c r="B141" s="40">
        <f t="shared" si="5"/>
        <v>49495</v>
      </c>
      <c r="C141" s="41">
        <f t="shared" si="6"/>
        <v>14504.623396713547</v>
      </c>
      <c r="D141" s="41" t="e">
        <f t="shared" si="7"/>
        <v>#NUM!</v>
      </c>
      <c r="E141" s="41" t="e">
        <f t="shared" si="8"/>
        <v>#NUM!</v>
      </c>
      <c r="F141" s="41" t="e">
        <f t="shared" si="9"/>
        <v>#NUM!</v>
      </c>
    </row>
    <row r="142" spans="1:6" x14ac:dyDescent="0.55000000000000004">
      <c r="A142" s="39">
        <v>130</v>
      </c>
      <c r="B142" s="40">
        <f t="shared" ref="B142:B192" si="10">EDATE(B141,1)</f>
        <v>49526</v>
      </c>
      <c r="C142" s="41">
        <f t="shared" ref="C142:C192" si="11">-PMT($C$4/12,$C$6,$C$3)</f>
        <v>14504.623396713547</v>
      </c>
      <c r="D142" s="41" t="e">
        <f t="shared" ref="D142:D192" si="12">-PPMT($C$4/12,A142,$C$6,$C$3)</f>
        <v>#NUM!</v>
      </c>
      <c r="E142" s="41" t="e">
        <f t="shared" ref="E142:E192" si="13">-IPMT($C$4/12,A142,$C$6,$C$3)</f>
        <v>#NUM!</v>
      </c>
      <c r="F142" s="41" t="e">
        <f t="shared" ref="F142:F192" si="14">F141-D142</f>
        <v>#NUM!</v>
      </c>
    </row>
    <row r="143" spans="1:6" x14ac:dyDescent="0.55000000000000004">
      <c r="A143" s="39">
        <v>131</v>
      </c>
      <c r="B143" s="40">
        <f t="shared" si="10"/>
        <v>49557</v>
      </c>
      <c r="C143" s="41">
        <f t="shared" si="11"/>
        <v>14504.623396713547</v>
      </c>
      <c r="D143" s="41" t="e">
        <f t="shared" si="12"/>
        <v>#NUM!</v>
      </c>
      <c r="E143" s="41" t="e">
        <f t="shared" si="13"/>
        <v>#NUM!</v>
      </c>
      <c r="F143" s="41" t="e">
        <f t="shared" si="14"/>
        <v>#NUM!</v>
      </c>
    </row>
    <row r="144" spans="1:6" x14ac:dyDescent="0.55000000000000004">
      <c r="A144" s="39">
        <v>132</v>
      </c>
      <c r="B144" s="40">
        <f t="shared" si="10"/>
        <v>49587</v>
      </c>
      <c r="C144" s="41">
        <f t="shared" si="11"/>
        <v>14504.623396713547</v>
      </c>
      <c r="D144" s="41" t="e">
        <f t="shared" si="12"/>
        <v>#NUM!</v>
      </c>
      <c r="E144" s="41" t="e">
        <f t="shared" si="13"/>
        <v>#NUM!</v>
      </c>
      <c r="F144" s="41" t="e">
        <f t="shared" si="14"/>
        <v>#NUM!</v>
      </c>
    </row>
    <row r="145" spans="1:6" x14ac:dyDescent="0.55000000000000004">
      <c r="A145" s="39">
        <v>133</v>
      </c>
      <c r="B145" s="40">
        <f t="shared" si="10"/>
        <v>49618</v>
      </c>
      <c r="C145" s="41">
        <f t="shared" si="11"/>
        <v>14504.623396713547</v>
      </c>
      <c r="D145" s="41" t="e">
        <f t="shared" si="12"/>
        <v>#NUM!</v>
      </c>
      <c r="E145" s="41" t="e">
        <f t="shared" si="13"/>
        <v>#NUM!</v>
      </c>
      <c r="F145" s="41" t="e">
        <f t="shared" si="14"/>
        <v>#NUM!</v>
      </c>
    </row>
    <row r="146" spans="1:6" x14ac:dyDescent="0.55000000000000004">
      <c r="A146" s="39">
        <v>134</v>
      </c>
      <c r="B146" s="40">
        <f t="shared" si="10"/>
        <v>49648</v>
      </c>
      <c r="C146" s="41">
        <f t="shared" si="11"/>
        <v>14504.623396713547</v>
      </c>
      <c r="D146" s="41" t="e">
        <f t="shared" si="12"/>
        <v>#NUM!</v>
      </c>
      <c r="E146" s="41" t="e">
        <f t="shared" si="13"/>
        <v>#NUM!</v>
      </c>
      <c r="F146" s="41" t="e">
        <f t="shared" si="14"/>
        <v>#NUM!</v>
      </c>
    </row>
    <row r="147" spans="1:6" x14ac:dyDescent="0.55000000000000004">
      <c r="A147" s="39">
        <v>135</v>
      </c>
      <c r="B147" s="40">
        <f t="shared" si="10"/>
        <v>49679</v>
      </c>
      <c r="C147" s="41">
        <f t="shared" si="11"/>
        <v>14504.623396713547</v>
      </c>
      <c r="D147" s="41" t="e">
        <f t="shared" si="12"/>
        <v>#NUM!</v>
      </c>
      <c r="E147" s="41" t="e">
        <f t="shared" si="13"/>
        <v>#NUM!</v>
      </c>
      <c r="F147" s="41" t="e">
        <f t="shared" si="14"/>
        <v>#NUM!</v>
      </c>
    </row>
    <row r="148" spans="1:6" x14ac:dyDescent="0.55000000000000004">
      <c r="A148" s="39">
        <v>136</v>
      </c>
      <c r="B148" s="40">
        <f t="shared" si="10"/>
        <v>49710</v>
      </c>
      <c r="C148" s="41">
        <f t="shared" si="11"/>
        <v>14504.623396713547</v>
      </c>
      <c r="D148" s="41" t="e">
        <f t="shared" si="12"/>
        <v>#NUM!</v>
      </c>
      <c r="E148" s="41" t="e">
        <f t="shared" si="13"/>
        <v>#NUM!</v>
      </c>
      <c r="F148" s="41" t="e">
        <f t="shared" si="14"/>
        <v>#NUM!</v>
      </c>
    </row>
    <row r="149" spans="1:6" x14ac:dyDescent="0.55000000000000004">
      <c r="A149" s="39">
        <v>137</v>
      </c>
      <c r="B149" s="40">
        <f t="shared" si="10"/>
        <v>49739</v>
      </c>
      <c r="C149" s="41">
        <f t="shared" si="11"/>
        <v>14504.623396713547</v>
      </c>
      <c r="D149" s="41" t="e">
        <f t="shared" si="12"/>
        <v>#NUM!</v>
      </c>
      <c r="E149" s="41" t="e">
        <f t="shared" si="13"/>
        <v>#NUM!</v>
      </c>
      <c r="F149" s="41" t="e">
        <f t="shared" si="14"/>
        <v>#NUM!</v>
      </c>
    </row>
    <row r="150" spans="1:6" x14ac:dyDescent="0.55000000000000004">
      <c r="A150" s="39">
        <v>138</v>
      </c>
      <c r="B150" s="40">
        <f t="shared" si="10"/>
        <v>49770</v>
      </c>
      <c r="C150" s="41">
        <f t="shared" si="11"/>
        <v>14504.623396713547</v>
      </c>
      <c r="D150" s="41" t="e">
        <f t="shared" si="12"/>
        <v>#NUM!</v>
      </c>
      <c r="E150" s="41" t="e">
        <f t="shared" si="13"/>
        <v>#NUM!</v>
      </c>
      <c r="F150" s="41" t="e">
        <f t="shared" si="14"/>
        <v>#NUM!</v>
      </c>
    </row>
    <row r="151" spans="1:6" x14ac:dyDescent="0.55000000000000004">
      <c r="A151" s="39">
        <v>139</v>
      </c>
      <c r="B151" s="40">
        <f t="shared" si="10"/>
        <v>49800</v>
      </c>
      <c r="C151" s="41">
        <f t="shared" si="11"/>
        <v>14504.623396713547</v>
      </c>
      <c r="D151" s="41" t="e">
        <f t="shared" si="12"/>
        <v>#NUM!</v>
      </c>
      <c r="E151" s="41" t="e">
        <f t="shared" si="13"/>
        <v>#NUM!</v>
      </c>
      <c r="F151" s="41" t="e">
        <f t="shared" si="14"/>
        <v>#NUM!</v>
      </c>
    </row>
    <row r="152" spans="1:6" x14ac:dyDescent="0.55000000000000004">
      <c r="A152" s="39">
        <v>140</v>
      </c>
      <c r="B152" s="40">
        <f t="shared" si="10"/>
        <v>49831</v>
      </c>
      <c r="C152" s="41">
        <f t="shared" si="11"/>
        <v>14504.623396713547</v>
      </c>
      <c r="D152" s="41" t="e">
        <f t="shared" si="12"/>
        <v>#NUM!</v>
      </c>
      <c r="E152" s="41" t="e">
        <f t="shared" si="13"/>
        <v>#NUM!</v>
      </c>
      <c r="F152" s="41" t="e">
        <f t="shared" si="14"/>
        <v>#NUM!</v>
      </c>
    </row>
    <row r="153" spans="1:6" x14ac:dyDescent="0.55000000000000004">
      <c r="A153" s="39">
        <v>141</v>
      </c>
      <c r="B153" s="40">
        <f t="shared" si="10"/>
        <v>49861</v>
      </c>
      <c r="C153" s="41">
        <f t="shared" si="11"/>
        <v>14504.623396713547</v>
      </c>
      <c r="D153" s="41" t="e">
        <f t="shared" si="12"/>
        <v>#NUM!</v>
      </c>
      <c r="E153" s="41" t="e">
        <f t="shared" si="13"/>
        <v>#NUM!</v>
      </c>
      <c r="F153" s="41" t="e">
        <f t="shared" si="14"/>
        <v>#NUM!</v>
      </c>
    </row>
    <row r="154" spans="1:6" x14ac:dyDescent="0.55000000000000004">
      <c r="A154" s="39">
        <v>142</v>
      </c>
      <c r="B154" s="40">
        <f t="shared" si="10"/>
        <v>49892</v>
      </c>
      <c r="C154" s="41">
        <f t="shared" si="11"/>
        <v>14504.623396713547</v>
      </c>
      <c r="D154" s="41" t="e">
        <f t="shared" si="12"/>
        <v>#NUM!</v>
      </c>
      <c r="E154" s="41" t="e">
        <f t="shared" si="13"/>
        <v>#NUM!</v>
      </c>
      <c r="F154" s="41" t="e">
        <f t="shared" si="14"/>
        <v>#NUM!</v>
      </c>
    </row>
    <row r="155" spans="1:6" x14ac:dyDescent="0.55000000000000004">
      <c r="A155" s="39">
        <v>143</v>
      </c>
      <c r="B155" s="40">
        <f t="shared" si="10"/>
        <v>49923</v>
      </c>
      <c r="C155" s="41">
        <f t="shared" si="11"/>
        <v>14504.623396713547</v>
      </c>
      <c r="D155" s="41" t="e">
        <f t="shared" si="12"/>
        <v>#NUM!</v>
      </c>
      <c r="E155" s="41" t="e">
        <f t="shared" si="13"/>
        <v>#NUM!</v>
      </c>
      <c r="F155" s="41" t="e">
        <f t="shared" si="14"/>
        <v>#NUM!</v>
      </c>
    </row>
    <row r="156" spans="1:6" x14ac:dyDescent="0.55000000000000004">
      <c r="A156" s="39">
        <v>144</v>
      </c>
      <c r="B156" s="40">
        <f t="shared" si="10"/>
        <v>49953</v>
      </c>
      <c r="C156" s="41">
        <f t="shared" si="11"/>
        <v>14504.623396713547</v>
      </c>
      <c r="D156" s="41" t="e">
        <f t="shared" si="12"/>
        <v>#NUM!</v>
      </c>
      <c r="E156" s="41" t="e">
        <f t="shared" si="13"/>
        <v>#NUM!</v>
      </c>
      <c r="F156" s="41" t="e">
        <f t="shared" si="14"/>
        <v>#NUM!</v>
      </c>
    </row>
    <row r="157" spans="1:6" x14ac:dyDescent="0.55000000000000004">
      <c r="A157" s="39">
        <v>145</v>
      </c>
      <c r="B157" s="40">
        <f t="shared" si="10"/>
        <v>49984</v>
      </c>
      <c r="C157" s="41">
        <f t="shared" si="11"/>
        <v>14504.623396713547</v>
      </c>
      <c r="D157" s="41" t="e">
        <f t="shared" si="12"/>
        <v>#NUM!</v>
      </c>
      <c r="E157" s="41" t="e">
        <f t="shared" si="13"/>
        <v>#NUM!</v>
      </c>
      <c r="F157" s="41" t="e">
        <f t="shared" si="14"/>
        <v>#NUM!</v>
      </c>
    </row>
    <row r="158" spans="1:6" x14ac:dyDescent="0.55000000000000004">
      <c r="A158" s="39">
        <v>146</v>
      </c>
      <c r="B158" s="40">
        <f t="shared" si="10"/>
        <v>50014</v>
      </c>
      <c r="C158" s="41">
        <f t="shared" si="11"/>
        <v>14504.623396713547</v>
      </c>
      <c r="D158" s="41" t="e">
        <f t="shared" si="12"/>
        <v>#NUM!</v>
      </c>
      <c r="E158" s="41" t="e">
        <f t="shared" si="13"/>
        <v>#NUM!</v>
      </c>
      <c r="F158" s="41" t="e">
        <f t="shared" si="14"/>
        <v>#NUM!</v>
      </c>
    </row>
    <row r="159" spans="1:6" x14ac:dyDescent="0.55000000000000004">
      <c r="A159" s="39">
        <v>147</v>
      </c>
      <c r="B159" s="40">
        <f t="shared" si="10"/>
        <v>50045</v>
      </c>
      <c r="C159" s="41">
        <f t="shared" si="11"/>
        <v>14504.623396713547</v>
      </c>
      <c r="D159" s="41" t="e">
        <f t="shared" si="12"/>
        <v>#NUM!</v>
      </c>
      <c r="E159" s="41" t="e">
        <f t="shared" si="13"/>
        <v>#NUM!</v>
      </c>
      <c r="F159" s="41" t="e">
        <f t="shared" si="14"/>
        <v>#NUM!</v>
      </c>
    </row>
    <row r="160" spans="1:6" x14ac:dyDescent="0.55000000000000004">
      <c r="A160" s="39">
        <v>148</v>
      </c>
      <c r="B160" s="40">
        <f t="shared" si="10"/>
        <v>50076</v>
      </c>
      <c r="C160" s="41">
        <f t="shared" si="11"/>
        <v>14504.623396713547</v>
      </c>
      <c r="D160" s="41" t="e">
        <f t="shared" si="12"/>
        <v>#NUM!</v>
      </c>
      <c r="E160" s="41" t="e">
        <f t="shared" si="13"/>
        <v>#NUM!</v>
      </c>
      <c r="F160" s="41" t="e">
        <f t="shared" si="14"/>
        <v>#NUM!</v>
      </c>
    </row>
    <row r="161" spans="1:6" x14ac:dyDescent="0.55000000000000004">
      <c r="A161" s="39">
        <v>149</v>
      </c>
      <c r="B161" s="40">
        <f t="shared" si="10"/>
        <v>50104</v>
      </c>
      <c r="C161" s="41">
        <f t="shared" si="11"/>
        <v>14504.623396713547</v>
      </c>
      <c r="D161" s="41" t="e">
        <f t="shared" si="12"/>
        <v>#NUM!</v>
      </c>
      <c r="E161" s="41" t="e">
        <f t="shared" si="13"/>
        <v>#NUM!</v>
      </c>
      <c r="F161" s="41" t="e">
        <f t="shared" si="14"/>
        <v>#NUM!</v>
      </c>
    </row>
    <row r="162" spans="1:6" x14ac:dyDescent="0.55000000000000004">
      <c r="A162" s="39">
        <v>150</v>
      </c>
      <c r="B162" s="40">
        <f t="shared" si="10"/>
        <v>50135</v>
      </c>
      <c r="C162" s="41">
        <f t="shared" si="11"/>
        <v>14504.623396713547</v>
      </c>
      <c r="D162" s="41" t="e">
        <f t="shared" si="12"/>
        <v>#NUM!</v>
      </c>
      <c r="E162" s="41" t="e">
        <f t="shared" si="13"/>
        <v>#NUM!</v>
      </c>
      <c r="F162" s="41" t="e">
        <f t="shared" si="14"/>
        <v>#NUM!</v>
      </c>
    </row>
    <row r="163" spans="1:6" x14ac:dyDescent="0.55000000000000004">
      <c r="A163" s="39">
        <v>151</v>
      </c>
      <c r="B163" s="40">
        <f t="shared" si="10"/>
        <v>50165</v>
      </c>
      <c r="C163" s="41">
        <f t="shared" si="11"/>
        <v>14504.623396713547</v>
      </c>
      <c r="D163" s="41" t="e">
        <f t="shared" si="12"/>
        <v>#NUM!</v>
      </c>
      <c r="E163" s="41" t="e">
        <f t="shared" si="13"/>
        <v>#NUM!</v>
      </c>
      <c r="F163" s="41" t="e">
        <f t="shared" si="14"/>
        <v>#NUM!</v>
      </c>
    </row>
    <row r="164" spans="1:6" x14ac:dyDescent="0.55000000000000004">
      <c r="A164" s="39">
        <v>152</v>
      </c>
      <c r="B164" s="40">
        <f t="shared" si="10"/>
        <v>50196</v>
      </c>
      <c r="C164" s="41">
        <f t="shared" si="11"/>
        <v>14504.623396713547</v>
      </c>
      <c r="D164" s="41" t="e">
        <f t="shared" si="12"/>
        <v>#NUM!</v>
      </c>
      <c r="E164" s="41" t="e">
        <f t="shared" si="13"/>
        <v>#NUM!</v>
      </c>
      <c r="F164" s="41" t="e">
        <f t="shared" si="14"/>
        <v>#NUM!</v>
      </c>
    </row>
    <row r="165" spans="1:6" x14ac:dyDescent="0.55000000000000004">
      <c r="A165" s="39">
        <v>153</v>
      </c>
      <c r="B165" s="40">
        <f t="shared" si="10"/>
        <v>50226</v>
      </c>
      <c r="C165" s="41">
        <f t="shared" si="11"/>
        <v>14504.623396713547</v>
      </c>
      <c r="D165" s="41" t="e">
        <f t="shared" si="12"/>
        <v>#NUM!</v>
      </c>
      <c r="E165" s="41" t="e">
        <f t="shared" si="13"/>
        <v>#NUM!</v>
      </c>
      <c r="F165" s="41" t="e">
        <f t="shared" si="14"/>
        <v>#NUM!</v>
      </c>
    </row>
    <row r="166" spans="1:6" x14ac:dyDescent="0.55000000000000004">
      <c r="A166" s="39">
        <v>154</v>
      </c>
      <c r="B166" s="40">
        <f t="shared" si="10"/>
        <v>50257</v>
      </c>
      <c r="C166" s="41">
        <f t="shared" si="11"/>
        <v>14504.623396713547</v>
      </c>
      <c r="D166" s="41" t="e">
        <f t="shared" si="12"/>
        <v>#NUM!</v>
      </c>
      <c r="E166" s="41" t="e">
        <f t="shared" si="13"/>
        <v>#NUM!</v>
      </c>
      <c r="F166" s="41" t="e">
        <f t="shared" si="14"/>
        <v>#NUM!</v>
      </c>
    </row>
    <row r="167" spans="1:6" x14ac:dyDescent="0.55000000000000004">
      <c r="A167" s="39">
        <v>155</v>
      </c>
      <c r="B167" s="40">
        <f t="shared" si="10"/>
        <v>50288</v>
      </c>
      <c r="C167" s="41">
        <f t="shared" si="11"/>
        <v>14504.623396713547</v>
      </c>
      <c r="D167" s="41" t="e">
        <f t="shared" si="12"/>
        <v>#NUM!</v>
      </c>
      <c r="E167" s="41" t="e">
        <f t="shared" si="13"/>
        <v>#NUM!</v>
      </c>
      <c r="F167" s="41" t="e">
        <f t="shared" si="14"/>
        <v>#NUM!</v>
      </c>
    </row>
    <row r="168" spans="1:6" x14ac:dyDescent="0.55000000000000004">
      <c r="A168" s="39">
        <v>156</v>
      </c>
      <c r="B168" s="40">
        <f t="shared" si="10"/>
        <v>50318</v>
      </c>
      <c r="C168" s="41">
        <f t="shared" si="11"/>
        <v>14504.623396713547</v>
      </c>
      <c r="D168" s="41" t="e">
        <f t="shared" si="12"/>
        <v>#NUM!</v>
      </c>
      <c r="E168" s="41" t="e">
        <f t="shared" si="13"/>
        <v>#NUM!</v>
      </c>
      <c r="F168" s="41" t="e">
        <f t="shared" si="14"/>
        <v>#NUM!</v>
      </c>
    </row>
    <row r="169" spans="1:6" x14ac:dyDescent="0.55000000000000004">
      <c r="A169" s="39">
        <v>157</v>
      </c>
      <c r="B169" s="40">
        <f t="shared" si="10"/>
        <v>50349</v>
      </c>
      <c r="C169" s="41">
        <f t="shared" si="11"/>
        <v>14504.623396713547</v>
      </c>
      <c r="D169" s="41" t="e">
        <f t="shared" si="12"/>
        <v>#NUM!</v>
      </c>
      <c r="E169" s="41" t="e">
        <f t="shared" si="13"/>
        <v>#NUM!</v>
      </c>
      <c r="F169" s="41" t="e">
        <f t="shared" si="14"/>
        <v>#NUM!</v>
      </c>
    </row>
    <row r="170" spans="1:6" x14ac:dyDescent="0.55000000000000004">
      <c r="A170" s="39">
        <v>158</v>
      </c>
      <c r="B170" s="40">
        <f t="shared" si="10"/>
        <v>50379</v>
      </c>
      <c r="C170" s="41">
        <f t="shared" si="11"/>
        <v>14504.623396713547</v>
      </c>
      <c r="D170" s="41" t="e">
        <f t="shared" si="12"/>
        <v>#NUM!</v>
      </c>
      <c r="E170" s="41" t="e">
        <f t="shared" si="13"/>
        <v>#NUM!</v>
      </c>
      <c r="F170" s="41" t="e">
        <f t="shared" si="14"/>
        <v>#NUM!</v>
      </c>
    </row>
    <row r="171" spans="1:6" x14ac:dyDescent="0.55000000000000004">
      <c r="A171" s="39">
        <v>159</v>
      </c>
      <c r="B171" s="40">
        <f t="shared" si="10"/>
        <v>50410</v>
      </c>
      <c r="C171" s="41">
        <f t="shared" si="11"/>
        <v>14504.623396713547</v>
      </c>
      <c r="D171" s="41" t="e">
        <f t="shared" si="12"/>
        <v>#NUM!</v>
      </c>
      <c r="E171" s="41" t="e">
        <f t="shared" si="13"/>
        <v>#NUM!</v>
      </c>
      <c r="F171" s="41" t="e">
        <f t="shared" si="14"/>
        <v>#NUM!</v>
      </c>
    </row>
    <row r="172" spans="1:6" x14ac:dyDescent="0.55000000000000004">
      <c r="A172" s="39">
        <v>160</v>
      </c>
      <c r="B172" s="40">
        <f t="shared" si="10"/>
        <v>50441</v>
      </c>
      <c r="C172" s="41">
        <f t="shared" si="11"/>
        <v>14504.623396713547</v>
      </c>
      <c r="D172" s="41" t="e">
        <f t="shared" si="12"/>
        <v>#NUM!</v>
      </c>
      <c r="E172" s="41" t="e">
        <f t="shared" si="13"/>
        <v>#NUM!</v>
      </c>
      <c r="F172" s="41" t="e">
        <f t="shared" si="14"/>
        <v>#NUM!</v>
      </c>
    </row>
    <row r="173" spans="1:6" x14ac:dyDescent="0.55000000000000004">
      <c r="A173" s="39">
        <v>161</v>
      </c>
      <c r="B173" s="40">
        <f t="shared" si="10"/>
        <v>50469</v>
      </c>
      <c r="C173" s="41">
        <f t="shared" si="11"/>
        <v>14504.623396713547</v>
      </c>
      <c r="D173" s="41" t="e">
        <f t="shared" si="12"/>
        <v>#NUM!</v>
      </c>
      <c r="E173" s="41" t="e">
        <f t="shared" si="13"/>
        <v>#NUM!</v>
      </c>
      <c r="F173" s="41" t="e">
        <f t="shared" si="14"/>
        <v>#NUM!</v>
      </c>
    </row>
    <row r="174" spans="1:6" x14ac:dyDescent="0.55000000000000004">
      <c r="A174" s="39">
        <v>162</v>
      </c>
      <c r="B174" s="40">
        <f t="shared" si="10"/>
        <v>50500</v>
      </c>
      <c r="C174" s="41">
        <f t="shared" si="11"/>
        <v>14504.623396713547</v>
      </c>
      <c r="D174" s="41" t="e">
        <f t="shared" si="12"/>
        <v>#NUM!</v>
      </c>
      <c r="E174" s="41" t="e">
        <f t="shared" si="13"/>
        <v>#NUM!</v>
      </c>
      <c r="F174" s="41" t="e">
        <f t="shared" si="14"/>
        <v>#NUM!</v>
      </c>
    </row>
    <row r="175" spans="1:6" x14ac:dyDescent="0.55000000000000004">
      <c r="A175" s="39">
        <v>163</v>
      </c>
      <c r="B175" s="40">
        <f t="shared" si="10"/>
        <v>50530</v>
      </c>
      <c r="C175" s="41">
        <f t="shared" si="11"/>
        <v>14504.623396713547</v>
      </c>
      <c r="D175" s="41" t="e">
        <f t="shared" si="12"/>
        <v>#NUM!</v>
      </c>
      <c r="E175" s="41" t="e">
        <f t="shared" si="13"/>
        <v>#NUM!</v>
      </c>
      <c r="F175" s="41" t="e">
        <f t="shared" si="14"/>
        <v>#NUM!</v>
      </c>
    </row>
    <row r="176" spans="1:6" x14ac:dyDescent="0.55000000000000004">
      <c r="A176" s="39">
        <v>164</v>
      </c>
      <c r="B176" s="40">
        <f t="shared" si="10"/>
        <v>50561</v>
      </c>
      <c r="C176" s="41">
        <f t="shared" si="11"/>
        <v>14504.623396713547</v>
      </c>
      <c r="D176" s="41" t="e">
        <f t="shared" si="12"/>
        <v>#NUM!</v>
      </c>
      <c r="E176" s="41" t="e">
        <f t="shared" si="13"/>
        <v>#NUM!</v>
      </c>
      <c r="F176" s="41" t="e">
        <f t="shared" si="14"/>
        <v>#NUM!</v>
      </c>
    </row>
    <row r="177" spans="1:6" x14ac:dyDescent="0.55000000000000004">
      <c r="A177" s="39">
        <v>165</v>
      </c>
      <c r="B177" s="40">
        <f t="shared" si="10"/>
        <v>50591</v>
      </c>
      <c r="C177" s="41">
        <f t="shared" si="11"/>
        <v>14504.623396713547</v>
      </c>
      <c r="D177" s="41" t="e">
        <f t="shared" si="12"/>
        <v>#NUM!</v>
      </c>
      <c r="E177" s="41" t="e">
        <f t="shared" si="13"/>
        <v>#NUM!</v>
      </c>
      <c r="F177" s="41" t="e">
        <f t="shared" si="14"/>
        <v>#NUM!</v>
      </c>
    </row>
    <row r="178" spans="1:6" x14ac:dyDescent="0.55000000000000004">
      <c r="A178" s="39">
        <v>166</v>
      </c>
      <c r="B178" s="40">
        <f t="shared" si="10"/>
        <v>50622</v>
      </c>
      <c r="C178" s="41">
        <f t="shared" si="11"/>
        <v>14504.623396713547</v>
      </c>
      <c r="D178" s="41" t="e">
        <f t="shared" si="12"/>
        <v>#NUM!</v>
      </c>
      <c r="E178" s="41" t="e">
        <f t="shared" si="13"/>
        <v>#NUM!</v>
      </c>
      <c r="F178" s="41" t="e">
        <f t="shared" si="14"/>
        <v>#NUM!</v>
      </c>
    </row>
    <row r="179" spans="1:6" x14ac:dyDescent="0.55000000000000004">
      <c r="A179" s="39">
        <v>167</v>
      </c>
      <c r="B179" s="40">
        <f t="shared" si="10"/>
        <v>50653</v>
      </c>
      <c r="C179" s="41">
        <f t="shared" si="11"/>
        <v>14504.623396713547</v>
      </c>
      <c r="D179" s="41" t="e">
        <f t="shared" si="12"/>
        <v>#NUM!</v>
      </c>
      <c r="E179" s="41" t="e">
        <f t="shared" si="13"/>
        <v>#NUM!</v>
      </c>
      <c r="F179" s="41" t="e">
        <f t="shared" si="14"/>
        <v>#NUM!</v>
      </c>
    </row>
    <row r="180" spans="1:6" x14ac:dyDescent="0.55000000000000004">
      <c r="A180" s="39">
        <v>168</v>
      </c>
      <c r="B180" s="40">
        <f t="shared" si="10"/>
        <v>50683</v>
      </c>
      <c r="C180" s="41">
        <f t="shared" si="11"/>
        <v>14504.623396713547</v>
      </c>
      <c r="D180" s="41" t="e">
        <f t="shared" si="12"/>
        <v>#NUM!</v>
      </c>
      <c r="E180" s="41" t="e">
        <f t="shared" si="13"/>
        <v>#NUM!</v>
      </c>
      <c r="F180" s="41" t="e">
        <f t="shared" si="14"/>
        <v>#NUM!</v>
      </c>
    </row>
    <row r="181" spans="1:6" x14ac:dyDescent="0.55000000000000004">
      <c r="A181" s="39">
        <v>169</v>
      </c>
      <c r="B181" s="40">
        <f t="shared" si="10"/>
        <v>50714</v>
      </c>
      <c r="C181" s="41">
        <f t="shared" si="11"/>
        <v>14504.623396713547</v>
      </c>
      <c r="D181" s="41" t="e">
        <f t="shared" si="12"/>
        <v>#NUM!</v>
      </c>
      <c r="E181" s="41" t="e">
        <f t="shared" si="13"/>
        <v>#NUM!</v>
      </c>
      <c r="F181" s="41" t="e">
        <f t="shared" si="14"/>
        <v>#NUM!</v>
      </c>
    </row>
    <row r="182" spans="1:6" x14ac:dyDescent="0.55000000000000004">
      <c r="A182" s="39">
        <v>170</v>
      </c>
      <c r="B182" s="40">
        <f t="shared" si="10"/>
        <v>50744</v>
      </c>
      <c r="C182" s="41">
        <f t="shared" si="11"/>
        <v>14504.623396713547</v>
      </c>
      <c r="D182" s="41" t="e">
        <f t="shared" si="12"/>
        <v>#NUM!</v>
      </c>
      <c r="E182" s="41" t="e">
        <f t="shared" si="13"/>
        <v>#NUM!</v>
      </c>
      <c r="F182" s="41" t="e">
        <f t="shared" si="14"/>
        <v>#NUM!</v>
      </c>
    </row>
    <row r="183" spans="1:6" x14ac:dyDescent="0.55000000000000004">
      <c r="A183" s="39">
        <v>171</v>
      </c>
      <c r="B183" s="40">
        <f t="shared" si="10"/>
        <v>50775</v>
      </c>
      <c r="C183" s="41">
        <f t="shared" si="11"/>
        <v>14504.623396713547</v>
      </c>
      <c r="D183" s="41" t="e">
        <f t="shared" si="12"/>
        <v>#NUM!</v>
      </c>
      <c r="E183" s="41" t="e">
        <f t="shared" si="13"/>
        <v>#NUM!</v>
      </c>
      <c r="F183" s="41" t="e">
        <f t="shared" si="14"/>
        <v>#NUM!</v>
      </c>
    </row>
    <row r="184" spans="1:6" x14ac:dyDescent="0.55000000000000004">
      <c r="A184" s="39">
        <v>172</v>
      </c>
      <c r="B184" s="40">
        <f t="shared" si="10"/>
        <v>50806</v>
      </c>
      <c r="C184" s="41">
        <f t="shared" si="11"/>
        <v>14504.623396713547</v>
      </c>
      <c r="D184" s="41" t="e">
        <f t="shared" si="12"/>
        <v>#NUM!</v>
      </c>
      <c r="E184" s="41" t="e">
        <f t="shared" si="13"/>
        <v>#NUM!</v>
      </c>
      <c r="F184" s="41" t="e">
        <f t="shared" si="14"/>
        <v>#NUM!</v>
      </c>
    </row>
    <row r="185" spans="1:6" x14ac:dyDescent="0.55000000000000004">
      <c r="A185" s="39">
        <v>173</v>
      </c>
      <c r="B185" s="40">
        <f t="shared" si="10"/>
        <v>50834</v>
      </c>
      <c r="C185" s="41">
        <f t="shared" si="11"/>
        <v>14504.623396713547</v>
      </c>
      <c r="D185" s="41" t="e">
        <f t="shared" si="12"/>
        <v>#NUM!</v>
      </c>
      <c r="E185" s="41" t="e">
        <f t="shared" si="13"/>
        <v>#NUM!</v>
      </c>
      <c r="F185" s="41" t="e">
        <f t="shared" si="14"/>
        <v>#NUM!</v>
      </c>
    </row>
    <row r="186" spans="1:6" x14ac:dyDescent="0.55000000000000004">
      <c r="A186" s="39">
        <v>174</v>
      </c>
      <c r="B186" s="40">
        <f t="shared" si="10"/>
        <v>50865</v>
      </c>
      <c r="C186" s="41">
        <f t="shared" si="11"/>
        <v>14504.623396713547</v>
      </c>
      <c r="D186" s="41" t="e">
        <f t="shared" si="12"/>
        <v>#NUM!</v>
      </c>
      <c r="E186" s="41" t="e">
        <f t="shared" si="13"/>
        <v>#NUM!</v>
      </c>
      <c r="F186" s="41" t="e">
        <f t="shared" si="14"/>
        <v>#NUM!</v>
      </c>
    </row>
    <row r="187" spans="1:6" x14ac:dyDescent="0.55000000000000004">
      <c r="A187" s="39">
        <v>175</v>
      </c>
      <c r="B187" s="40">
        <f t="shared" si="10"/>
        <v>50895</v>
      </c>
      <c r="C187" s="41">
        <f t="shared" si="11"/>
        <v>14504.623396713547</v>
      </c>
      <c r="D187" s="41" t="e">
        <f t="shared" si="12"/>
        <v>#NUM!</v>
      </c>
      <c r="E187" s="41" t="e">
        <f t="shared" si="13"/>
        <v>#NUM!</v>
      </c>
      <c r="F187" s="41" t="e">
        <f t="shared" si="14"/>
        <v>#NUM!</v>
      </c>
    </row>
    <row r="188" spans="1:6" x14ac:dyDescent="0.55000000000000004">
      <c r="A188" s="39">
        <v>176</v>
      </c>
      <c r="B188" s="40">
        <f t="shared" si="10"/>
        <v>50926</v>
      </c>
      <c r="C188" s="41">
        <f t="shared" si="11"/>
        <v>14504.623396713547</v>
      </c>
      <c r="D188" s="41" t="e">
        <f t="shared" si="12"/>
        <v>#NUM!</v>
      </c>
      <c r="E188" s="41" t="e">
        <f t="shared" si="13"/>
        <v>#NUM!</v>
      </c>
      <c r="F188" s="41" t="e">
        <f t="shared" si="14"/>
        <v>#NUM!</v>
      </c>
    </row>
    <row r="189" spans="1:6" x14ac:dyDescent="0.55000000000000004">
      <c r="A189" s="39">
        <v>177</v>
      </c>
      <c r="B189" s="40">
        <f t="shared" si="10"/>
        <v>50956</v>
      </c>
      <c r="C189" s="41">
        <f t="shared" si="11"/>
        <v>14504.623396713547</v>
      </c>
      <c r="D189" s="41" t="e">
        <f t="shared" si="12"/>
        <v>#NUM!</v>
      </c>
      <c r="E189" s="41" t="e">
        <f t="shared" si="13"/>
        <v>#NUM!</v>
      </c>
      <c r="F189" s="41" t="e">
        <f t="shared" si="14"/>
        <v>#NUM!</v>
      </c>
    </row>
    <row r="190" spans="1:6" x14ac:dyDescent="0.55000000000000004">
      <c r="A190" s="39">
        <v>178</v>
      </c>
      <c r="B190" s="40">
        <f t="shared" si="10"/>
        <v>50987</v>
      </c>
      <c r="C190" s="41">
        <f t="shared" si="11"/>
        <v>14504.623396713547</v>
      </c>
      <c r="D190" s="41" t="e">
        <f t="shared" si="12"/>
        <v>#NUM!</v>
      </c>
      <c r="E190" s="41" t="e">
        <f t="shared" si="13"/>
        <v>#NUM!</v>
      </c>
      <c r="F190" s="41" t="e">
        <f t="shared" si="14"/>
        <v>#NUM!</v>
      </c>
    </row>
    <row r="191" spans="1:6" x14ac:dyDescent="0.55000000000000004">
      <c r="A191" s="39">
        <v>179</v>
      </c>
      <c r="B191" s="40">
        <f t="shared" si="10"/>
        <v>51018</v>
      </c>
      <c r="C191" s="41">
        <f t="shared" si="11"/>
        <v>14504.623396713547</v>
      </c>
      <c r="D191" s="41" t="e">
        <f t="shared" si="12"/>
        <v>#NUM!</v>
      </c>
      <c r="E191" s="41" t="e">
        <f t="shared" si="13"/>
        <v>#NUM!</v>
      </c>
      <c r="F191" s="41" t="e">
        <f t="shared" si="14"/>
        <v>#NUM!</v>
      </c>
    </row>
    <row r="192" spans="1:6" x14ac:dyDescent="0.55000000000000004">
      <c r="A192" s="39">
        <v>180</v>
      </c>
      <c r="B192" s="40">
        <f t="shared" si="10"/>
        <v>51048</v>
      </c>
      <c r="C192" s="41">
        <f t="shared" si="11"/>
        <v>14504.623396713547</v>
      </c>
      <c r="D192" s="41" t="e">
        <f t="shared" si="12"/>
        <v>#NUM!</v>
      </c>
      <c r="E192" s="41" t="e">
        <f t="shared" si="13"/>
        <v>#NUM!</v>
      </c>
      <c r="F192" s="41" t="e">
        <f t="shared" si="14"/>
        <v>#NUM!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P&amp;L-25</vt:lpstr>
      <vt:lpstr>BS-25</vt:lpstr>
      <vt:lpstr>P&amp;L-2026</vt:lpstr>
      <vt:lpstr>BS-2026</vt:lpstr>
      <vt:lpstr>Yes</vt:lpstr>
      <vt:lpstr>HDB</vt:lpstr>
      <vt:lpstr>Birla</vt:lpstr>
    </vt:vector>
  </TitlesOfParts>
  <Company>JOB NAGPUR NEWS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JOBNGP</dc:creator>
  <cp:lastModifiedBy>Vijay Nilatkar</cp:lastModifiedBy>
  <cp:lastPrinted>2026-02-27T01:55:04Z</cp:lastPrinted>
  <dcterms:created xsi:type="dcterms:W3CDTF">2016-03-21T11:13:18Z</dcterms:created>
  <dcterms:modified xsi:type="dcterms:W3CDTF">2026-05-26T17:28:21Z</dcterms:modified>
</cp:coreProperties>
</file>